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416-LEO\Verein\Veranstaltungen\20170521 3. Vereinsfest des BSC\"/>
    </mc:Choice>
  </mc:AlternateContent>
  <bookViews>
    <workbookView xWindow="0" yWindow="0" windowWidth="20055" windowHeight="6555"/>
  </bookViews>
  <sheets>
    <sheet name="Eingabe numerisch" sheetId="4" r:id="rId1"/>
    <sheet name="Eingabe alphabetisch" sheetId="2" r:id="rId2"/>
    <sheet name="BK" sheetId="3" r:id="rId3"/>
    <sheet name="BK_Rekorde" sheetId="7" r:id="rId4"/>
    <sheet name="Tanmeld" sheetId="6" r:id="rId5"/>
    <sheet name="BK (2)" sheetId="9" r:id="rId6"/>
    <sheet name="Tabelle1" sheetId="10" r:id="rId7"/>
    <sheet name="Tabelle2" sheetId="11" r:id="rId8"/>
  </sheets>
  <definedNames>
    <definedName name="_xlnm._FilterDatabase" localSheetId="2" hidden="1">BK!$A$1:$T$37</definedName>
    <definedName name="_xlnm._FilterDatabase" localSheetId="5" hidden="1">'BK (2)'!$A$1:$P$37</definedName>
    <definedName name="_xlnm._FilterDatabase" localSheetId="3" hidden="1">BK_Rekorde!$A$1:$X$37</definedName>
    <definedName name="_xlnm._FilterDatabase" localSheetId="1" hidden="1">'Eingabe alphabetisch'!$A$1:$H$61</definedName>
    <definedName name="_xlnm._FilterDatabase" localSheetId="0" hidden="1">'Eingabe numerisch'!$A$1:$M$1</definedName>
    <definedName name="_xlnm.Print_Area" localSheetId="4">Tanmeld!$A$1:$Q$65</definedName>
    <definedName name="_xlnm.Print_Titles" localSheetId="1">'Eingabe alphabetisch'!$1:$1</definedName>
    <definedName name="_xlnm.Print_Titles" localSheetId="0">'Eingabe numerisch'!$1:$1</definedName>
  </definedNames>
  <calcPr calcId="162913"/>
</workbook>
</file>

<file path=xl/calcChain.xml><?xml version="1.0" encoding="utf-8"?>
<calcChain xmlns="http://schemas.openxmlformats.org/spreadsheetml/2006/main">
  <c r="F10" i="10" l="1"/>
  <c r="E11" i="10" s="1"/>
  <c r="H14" i="3" l="1"/>
  <c r="H13" i="3"/>
  <c r="H12" i="3"/>
  <c r="H11" i="3"/>
  <c r="H10" i="3"/>
  <c r="H9" i="3"/>
  <c r="H8" i="3"/>
  <c r="H7" i="3"/>
  <c r="H6" i="3"/>
  <c r="H5" i="3"/>
  <c r="H4" i="3"/>
  <c r="H3" i="3"/>
  <c r="H2" i="3"/>
  <c r="F4" i="10" l="1"/>
  <c r="E5" i="10" s="1"/>
  <c r="F7" i="10"/>
  <c r="E8" i="10" s="1"/>
  <c r="L9" i="7"/>
  <c r="L8" i="7"/>
  <c r="L6" i="7"/>
  <c r="L5" i="7"/>
  <c r="D43" i="4"/>
  <c r="D47" i="4"/>
  <c r="D32" i="4"/>
  <c r="D50" i="4"/>
  <c r="D40" i="4"/>
  <c r="D46" i="4"/>
  <c r="D42" i="4"/>
  <c r="D54" i="4"/>
  <c r="D52" i="4"/>
  <c r="D38" i="4"/>
  <c r="D25" i="4"/>
  <c r="D39" i="4"/>
  <c r="D45" i="4"/>
  <c r="D41" i="4"/>
  <c r="D27" i="4"/>
  <c r="D44" i="4"/>
  <c r="D34" i="4"/>
  <c r="D48" i="4"/>
  <c r="D26" i="4"/>
  <c r="D51" i="4"/>
  <c r="D49" i="4"/>
  <c r="D36" i="4"/>
  <c r="D28" i="4"/>
  <c r="D31" i="4"/>
  <c r="D37" i="4"/>
  <c r="D35" i="4"/>
  <c r="D29" i="4"/>
  <c r="D30" i="4"/>
  <c r="D33" i="4"/>
  <c r="D53" i="4"/>
  <c r="G10" i="7" l="1"/>
  <c r="H10" i="7" s="1"/>
  <c r="I10" i="7" s="1"/>
  <c r="G7" i="7"/>
  <c r="H7" i="7" s="1"/>
  <c r="I7" i="7" s="1"/>
  <c r="G4" i="7"/>
  <c r="H4" i="7" s="1"/>
  <c r="I4" i="7" s="1"/>
  <c r="G3" i="7"/>
  <c r="H3" i="7" s="1"/>
  <c r="I3" i="7" s="1"/>
  <c r="G2" i="7"/>
  <c r="H2" i="7" s="1"/>
  <c r="I2" i="7" s="1"/>
  <c r="J10" i="7" l="1"/>
  <c r="L10" i="7" s="1"/>
  <c r="J4" i="7"/>
  <c r="L4" i="7" s="1"/>
  <c r="J7" i="7"/>
  <c r="L7" i="7" s="1"/>
  <c r="J3" i="7"/>
  <c r="L3" i="7" s="1"/>
  <c r="J2" i="7"/>
  <c r="L2" i="7" s="1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I24" i="4" l="1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I53" i="4"/>
  <c r="I33" i="4"/>
  <c r="I30" i="4"/>
  <c r="I29" i="4"/>
  <c r="I42" i="4"/>
  <c r="I36" i="4"/>
  <c r="I54" i="4"/>
  <c r="I43" i="4"/>
  <c r="I35" i="4"/>
  <c r="I37" i="4"/>
  <c r="I31" i="4"/>
  <c r="I28" i="4"/>
  <c r="I49" i="4"/>
  <c r="I51" i="4"/>
  <c r="I26" i="4"/>
  <c r="I48" i="4"/>
  <c r="I34" i="4"/>
  <c r="I44" i="4"/>
  <c r="I27" i="4"/>
  <c r="I41" i="4"/>
  <c r="I45" i="4"/>
  <c r="I39" i="4"/>
  <c r="I25" i="4"/>
  <c r="I38" i="4"/>
  <c r="I52" i="4"/>
  <c r="I46" i="4"/>
  <c r="I40" i="4"/>
  <c r="I50" i="4"/>
  <c r="I32" i="4"/>
  <c r="I47" i="4"/>
  <c r="K24" i="4"/>
  <c r="L24" i="4" s="1"/>
  <c r="K23" i="4"/>
  <c r="L23" i="4" s="1"/>
  <c r="K22" i="4"/>
  <c r="L22" i="4" s="1"/>
  <c r="K21" i="4"/>
  <c r="L21" i="4" s="1"/>
  <c r="K20" i="4"/>
  <c r="L20" i="4" s="1"/>
  <c r="K19" i="4"/>
  <c r="L19" i="4" s="1"/>
  <c r="K18" i="4"/>
  <c r="L18" i="4" s="1"/>
  <c r="K17" i="4"/>
  <c r="L17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K6" i="4"/>
  <c r="L6" i="4" s="1"/>
  <c r="K5" i="4"/>
  <c r="L5" i="4" s="1"/>
  <c r="K4" i="4"/>
  <c r="L4" i="4" s="1"/>
  <c r="K3" i="4"/>
  <c r="L3" i="4" s="1"/>
  <c r="K2" i="4"/>
  <c r="L2" i="4" s="1"/>
  <c r="K53" i="4"/>
  <c r="L53" i="4" s="1"/>
  <c r="K33" i="4"/>
  <c r="L33" i="4" s="1"/>
  <c r="K30" i="4"/>
  <c r="L30" i="4" s="1"/>
  <c r="K29" i="4"/>
  <c r="L29" i="4" s="1"/>
  <c r="K42" i="4"/>
  <c r="L42" i="4" s="1"/>
  <c r="K36" i="4"/>
  <c r="L36" i="4" s="1"/>
  <c r="K54" i="4"/>
  <c r="L54" i="4" s="1"/>
  <c r="K43" i="4"/>
  <c r="L43" i="4" s="1"/>
  <c r="K35" i="4"/>
  <c r="L35" i="4" s="1"/>
  <c r="K37" i="4"/>
  <c r="L37" i="4" s="1"/>
  <c r="K31" i="4"/>
  <c r="L31" i="4" s="1"/>
  <c r="K28" i="4"/>
  <c r="L28" i="4" s="1"/>
  <c r="K49" i="4"/>
  <c r="L49" i="4" s="1"/>
  <c r="K51" i="4"/>
  <c r="L51" i="4" s="1"/>
  <c r="K26" i="4"/>
  <c r="L26" i="4" s="1"/>
  <c r="K48" i="4"/>
  <c r="L48" i="4" s="1"/>
  <c r="K34" i="4"/>
  <c r="L34" i="4" s="1"/>
  <c r="K44" i="4"/>
  <c r="L44" i="4" s="1"/>
  <c r="K27" i="4"/>
  <c r="L27" i="4" s="1"/>
  <c r="K41" i="4"/>
  <c r="L41" i="4" s="1"/>
  <c r="K45" i="4"/>
  <c r="L45" i="4" s="1"/>
  <c r="K39" i="4"/>
  <c r="L39" i="4" s="1"/>
  <c r="K25" i="4"/>
  <c r="L25" i="4" s="1"/>
  <c r="K38" i="4"/>
  <c r="L38" i="4" s="1"/>
  <c r="K52" i="4"/>
  <c r="L52" i="4" s="1"/>
  <c r="K46" i="4"/>
  <c r="L46" i="4" s="1"/>
  <c r="K40" i="4"/>
  <c r="L40" i="4" s="1"/>
  <c r="K50" i="4"/>
  <c r="L50" i="4" s="1"/>
  <c r="K32" i="4"/>
  <c r="L32" i="4" s="1"/>
  <c r="K47" i="4"/>
  <c r="L47" i="4" s="1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53" i="4"/>
  <c r="J33" i="4"/>
  <c r="J30" i="4"/>
  <c r="J29" i="4"/>
  <c r="J42" i="4"/>
  <c r="J36" i="4"/>
  <c r="J54" i="4"/>
  <c r="J43" i="4"/>
  <c r="J35" i="4"/>
  <c r="J37" i="4"/>
  <c r="J31" i="4"/>
  <c r="J28" i="4"/>
  <c r="J49" i="4"/>
  <c r="J51" i="4"/>
  <c r="J26" i="4"/>
  <c r="J48" i="4"/>
  <c r="J34" i="4"/>
  <c r="J44" i="4"/>
  <c r="J27" i="4"/>
  <c r="J41" i="4"/>
  <c r="J45" i="4"/>
  <c r="J39" i="4"/>
  <c r="J25" i="4"/>
  <c r="J38" i="4"/>
  <c r="J52" i="4"/>
  <c r="J46" i="4"/>
  <c r="J40" i="4"/>
  <c r="J50" i="4"/>
  <c r="J32" i="4"/>
  <c r="J47" i="4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E5" i="2"/>
  <c r="G5" i="2" s="1"/>
  <c r="D5" i="2"/>
  <c r="D6" i="2"/>
  <c r="D7" i="2"/>
  <c r="D3" i="2"/>
  <c r="D4" i="2"/>
  <c r="D2" i="2"/>
  <c r="E6" i="2"/>
  <c r="G6" i="2" s="1"/>
  <c r="E7" i="2"/>
  <c r="G7" i="2" s="1"/>
  <c r="E3" i="2"/>
  <c r="G3" i="2" s="1"/>
  <c r="E4" i="2"/>
  <c r="G4" i="2" s="1"/>
  <c r="E2" i="2"/>
  <c r="G2" i="2" s="1"/>
</calcChain>
</file>

<file path=xl/sharedStrings.xml><?xml version="1.0" encoding="utf-8"?>
<sst xmlns="http://schemas.openxmlformats.org/spreadsheetml/2006/main" count="726" uniqueCount="236">
  <si>
    <t xml:space="preserve">Name </t>
  </si>
  <si>
    <t>Bogenklasse</t>
  </si>
  <si>
    <t>Faktor</t>
  </si>
  <si>
    <t>Ringe</t>
  </si>
  <si>
    <t>Platz</t>
  </si>
  <si>
    <t>Schrantz Leopold</t>
  </si>
  <si>
    <t>H</t>
  </si>
  <si>
    <t>Umrechnung</t>
  </si>
  <si>
    <t>C</t>
  </si>
  <si>
    <t>CB</t>
  </si>
  <si>
    <t>BB</t>
  </si>
  <si>
    <t>REC</t>
  </si>
  <si>
    <t>Skopal Ernst</t>
  </si>
  <si>
    <t>Drapela Norbert</t>
  </si>
  <si>
    <t>IBM</t>
  </si>
  <si>
    <t>m/w</t>
  </si>
  <si>
    <t>m</t>
  </si>
  <si>
    <t>Compound</t>
  </si>
  <si>
    <t>Reiterbogen</t>
  </si>
  <si>
    <t>Erläuterung Bogenklasse</t>
  </si>
  <si>
    <t>Laminat</t>
  </si>
  <si>
    <t>aus einem Stück Holz</t>
  </si>
  <si>
    <t>Holz- bzw. Primitivbogen</t>
  </si>
  <si>
    <t>nein</t>
  </si>
  <si>
    <t>ja</t>
  </si>
  <si>
    <t>Recurve</t>
  </si>
  <si>
    <t>Langbogen</t>
  </si>
  <si>
    <t>PBH</t>
  </si>
  <si>
    <t>RBH</t>
  </si>
  <si>
    <t>PBC</t>
  </si>
  <si>
    <t>RBC</t>
  </si>
  <si>
    <t>LBH</t>
  </si>
  <si>
    <t>LBC</t>
  </si>
  <si>
    <t>traditioneller Jagdbogen</t>
  </si>
  <si>
    <t>Visier</t>
  </si>
  <si>
    <t>ja, Holzmittelteil</t>
  </si>
  <si>
    <t>IBH</t>
  </si>
  <si>
    <t>IBC</t>
  </si>
  <si>
    <t>Instinktivbogen modern</t>
  </si>
  <si>
    <t>String-walking</t>
  </si>
  <si>
    <t>Button</t>
  </si>
  <si>
    <t>Compound ohne Visier</t>
  </si>
  <si>
    <t>Blankbogen</t>
  </si>
  <si>
    <t>CBO</t>
  </si>
  <si>
    <t>Olympic recurve</t>
  </si>
  <si>
    <t>-</t>
  </si>
  <si>
    <t>Pfeil
H=Holz
C=Carbon</t>
  </si>
  <si>
    <t>Bogen-klasse</t>
  </si>
  <si>
    <t>Jagdbogen</t>
  </si>
  <si>
    <t>Pfeil-auflage</t>
  </si>
  <si>
    <t>ja
(einfach)</t>
  </si>
  <si>
    <t xml:space="preserve">über Hand-rücken </t>
  </si>
  <si>
    <t>Bogen-fenster</t>
  </si>
  <si>
    <t>ja (nicht zentrums-, Parallelge-schnitten)</t>
  </si>
  <si>
    <t>rec</t>
  </si>
  <si>
    <t>Text</t>
  </si>
  <si>
    <t>Laber Anna</t>
  </si>
  <si>
    <t>w</t>
  </si>
  <si>
    <t>Martina Jelinek</t>
  </si>
  <si>
    <t>cbo</t>
  </si>
  <si>
    <t>tussi2</t>
  </si>
  <si>
    <t>Kürzel</t>
  </si>
  <si>
    <t xml:space="preserve">!!!!! Für Erfassung in "Eingabe numerisch" muss in "BK" Sheet (Bogenklassen-sheet) </t>
  </si>
  <si>
    <t>die numerische Bogenklasse (Spalte C) aufsteigend sortiert sein !!!!!!!!!!!!</t>
  </si>
  <si>
    <t xml:space="preserve">!!!!! Für Erfassung in "Eingabe alphabetisch" muss in "BK" Sheet (Bogenklassen-sheet) </t>
  </si>
  <si>
    <t>die alphabetische Bogenklasse (Kürzel in Spalte B) aufsteigend sortiert sein !!!!!!!!!!!!</t>
  </si>
  <si>
    <t>Erläuterungen Sheet - Erfassung numerisch</t>
  </si>
  <si>
    <t>Erläuterung Sheet - Erfasssung alphabetisch</t>
  </si>
  <si>
    <t>(Erfassung des Bogenklassen-Kürzels als numerische Zahl wegen einfacherer Dateneingabe)</t>
  </si>
  <si>
    <t>Name</t>
  </si>
  <si>
    <t>Instinktiv / Modern</t>
  </si>
  <si>
    <t>Primitiv / Holzpfeil</t>
  </si>
  <si>
    <t>Primitiv / Carbonpfeil</t>
  </si>
  <si>
    <t>Reiter / Holzpfeil</t>
  </si>
  <si>
    <t>Reiter / Carbonpfeil</t>
  </si>
  <si>
    <t>Lang / Holzpfeil</t>
  </si>
  <si>
    <t>Lang / Carbonpfeil</t>
  </si>
  <si>
    <t>Instinktiv / Holzpfeil</t>
  </si>
  <si>
    <t>Instinktiv / Carbonpfeil</t>
  </si>
  <si>
    <t>Durchgang
  2</t>
  </si>
  <si>
    <t>Durchgang
  1</t>
  </si>
  <si>
    <t>Durchgang 1</t>
  </si>
  <si>
    <t>Start Nr.</t>
  </si>
  <si>
    <t>Vorame</t>
  </si>
  <si>
    <t>Verein</t>
  </si>
  <si>
    <t>Altersklasse</t>
  </si>
  <si>
    <t>Entf_Aufl</t>
  </si>
  <si>
    <t>Lizenz Nr.</t>
  </si>
  <si>
    <t>Ist-Durchgang</t>
  </si>
  <si>
    <t>Wunsch-Durchgang</t>
  </si>
  <si>
    <t>Startgeld bezahlt</t>
  </si>
  <si>
    <t>E-Mail Verifikation</t>
  </si>
  <si>
    <t>Anmeldedatum</t>
  </si>
  <si>
    <t>Antwort</t>
  </si>
  <si>
    <t>Bemerkung</t>
  </si>
  <si>
    <t>01-A</t>
  </si>
  <si>
    <t>01-B</t>
  </si>
  <si>
    <t>01-C</t>
  </si>
  <si>
    <t>01-D</t>
  </si>
  <si>
    <t>02-A</t>
  </si>
  <si>
    <t>Walter</t>
  </si>
  <si>
    <t>Barebow</t>
  </si>
  <si>
    <t>02-B</t>
  </si>
  <si>
    <t>Peter</t>
  </si>
  <si>
    <t>Barbara</t>
  </si>
  <si>
    <t>02-C</t>
  </si>
  <si>
    <t>Simon</t>
  </si>
  <si>
    <t>02-D</t>
  </si>
  <si>
    <t>03-A</t>
  </si>
  <si>
    <t>03-B</t>
  </si>
  <si>
    <t>03-C</t>
  </si>
  <si>
    <t>03-D</t>
  </si>
  <si>
    <t>Hoyer</t>
  </si>
  <si>
    <t>Wolfgang</t>
  </si>
  <si>
    <t>04-A</t>
  </si>
  <si>
    <t>Gerda</t>
  </si>
  <si>
    <t>04-B</t>
  </si>
  <si>
    <t>Veznik</t>
  </si>
  <si>
    <t>Klaus</t>
  </si>
  <si>
    <t>04-C</t>
  </si>
  <si>
    <t>04-D</t>
  </si>
  <si>
    <t>05-A</t>
  </si>
  <si>
    <t>05-B</t>
  </si>
  <si>
    <t>05-C</t>
  </si>
  <si>
    <t>05-D</t>
  </si>
  <si>
    <t>06-A</t>
  </si>
  <si>
    <t>06-B</t>
  </si>
  <si>
    <t>06-C</t>
  </si>
  <si>
    <t>06-D</t>
  </si>
  <si>
    <t>07-A</t>
  </si>
  <si>
    <t>07-B</t>
  </si>
  <si>
    <t>07-C</t>
  </si>
  <si>
    <t>07-D</t>
  </si>
  <si>
    <t>08-A</t>
  </si>
  <si>
    <t>08-B</t>
  </si>
  <si>
    <t>08-C</t>
  </si>
  <si>
    <t>08-D</t>
  </si>
  <si>
    <t>09-A</t>
  </si>
  <si>
    <t>09-B</t>
  </si>
  <si>
    <t>09-C</t>
  </si>
  <si>
    <t>09-D</t>
  </si>
  <si>
    <t>10-A</t>
  </si>
  <si>
    <t>10-B</t>
  </si>
  <si>
    <t>10-C</t>
  </si>
  <si>
    <t>10-D</t>
  </si>
  <si>
    <t>11-A</t>
  </si>
  <si>
    <t>11-B</t>
  </si>
  <si>
    <t>11-C</t>
  </si>
  <si>
    <t>11-D</t>
  </si>
  <si>
    <t>12-A</t>
  </si>
  <si>
    <t>12-B</t>
  </si>
  <si>
    <t>12-C</t>
  </si>
  <si>
    <t>12-D</t>
  </si>
  <si>
    <t>13-A</t>
  </si>
  <si>
    <t>13-B</t>
  </si>
  <si>
    <t>13-C</t>
  </si>
  <si>
    <t>13-D</t>
  </si>
  <si>
    <t>14-A</t>
  </si>
  <si>
    <t>14-B</t>
  </si>
  <si>
    <t>14-C</t>
  </si>
  <si>
    <t>14-D</t>
  </si>
  <si>
    <t>15-A</t>
  </si>
  <si>
    <t>15-B</t>
  </si>
  <si>
    <t>15-C</t>
  </si>
  <si>
    <t>15-D</t>
  </si>
  <si>
    <t>Liegle</t>
  </si>
  <si>
    <t>Nemec</t>
  </si>
  <si>
    <t>Fürst</t>
  </si>
  <si>
    <t>Karl</t>
  </si>
  <si>
    <t>Kommt nur zum Essen</t>
  </si>
  <si>
    <t>Durchgang 2</t>
  </si>
  <si>
    <t>Es sind noch keine Schützen in die Startliste übernommen worden.</t>
  </si>
  <si>
    <t>Wurz</t>
  </si>
  <si>
    <t>Gabriele</t>
  </si>
  <si>
    <t>Startliste mit Stand 28.May.2016 17:47:49</t>
  </si>
  <si>
    <t>Startplätze: 60; davon bereits vergeben: 0 und 0 Schütze(n) noch nicht in die Startliste übernommen</t>
  </si>
  <si>
    <t>Schrantz</t>
  </si>
  <si>
    <t>Leopold</t>
  </si>
  <si>
    <t>Drapela</t>
  </si>
  <si>
    <t>Norbert</t>
  </si>
  <si>
    <t>Erika</t>
  </si>
  <si>
    <t xml:space="preserve">Müller </t>
  </si>
  <si>
    <t>Heinz</t>
  </si>
  <si>
    <t>Schatz</t>
  </si>
  <si>
    <t>Rita</t>
  </si>
  <si>
    <t>30m Rekord
Damen</t>
  </si>
  <si>
    <t>30m Rekord
Herren</t>
  </si>
  <si>
    <t>30m
Durchschnitt</t>
  </si>
  <si>
    <t>Abschlag 
auf Basis
Rekorde</t>
  </si>
  <si>
    <t>Abweichung vom Full_Score
360</t>
  </si>
  <si>
    <t>in % von Full_Score
360</t>
  </si>
  <si>
    <t>Faktor
für Berech-nung</t>
  </si>
  <si>
    <t>Faktor auf Basis Österr. Rekorde</t>
  </si>
  <si>
    <t>Vorname</t>
  </si>
  <si>
    <t>Mühlgassner</t>
  </si>
  <si>
    <t>ES Rekord</t>
  </si>
  <si>
    <t>80 Center</t>
  </si>
  <si>
    <t>Korrektur-Faktor 122 Scheibe</t>
  </si>
  <si>
    <t>Abschlag gesamt</t>
  </si>
  <si>
    <t>Bartha</t>
  </si>
  <si>
    <t>Camilla</t>
  </si>
  <si>
    <t>Elisabeth</t>
  </si>
  <si>
    <t>Instinktiv</t>
  </si>
  <si>
    <t>Bisko</t>
  </si>
  <si>
    <t>Nina</t>
  </si>
  <si>
    <t>Bohnec</t>
  </si>
  <si>
    <t>Josef</t>
  </si>
  <si>
    <t>Diakow</t>
  </si>
  <si>
    <t>David</t>
  </si>
  <si>
    <t>Febvre</t>
  </si>
  <si>
    <t>Jean Marc</t>
  </si>
  <si>
    <t>Frühwald</t>
  </si>
  <si>
    <t>Willi</t>
  </si>
  <si>
    <t>Kadnar</t>
  </si>
  <si>
    <t>Julia</t>
  </si>
  <si>
    <t>Marhanek</t>
  </si>
  <si>
    <t>Thomas</t>
  </si>
  <si>
    <t>Münzberg</t>
  </si>
  <si>
    <t>Silvia</t>
  </si>
  <si>
    <t>Marcus</t>
  </si>
  <si>
    <t>Schmid</t>
  </si>
  <si>
    <t>Spet</t>
  </si>
  <si>
    <t>Oskar</t>
  </si>
  <si>
    <t>Barbow</t>
  </si>
  <si>
    <t>Vonasek</t>
  </si>
  <si>
    <t>Verena</t>
  </si>
  <si>
    <t>Litschauer</t>
  </si>
  <si>
    <t>Eva</t>
  </si>
  <si>
    <t>Urban</t>
  </si>
  <si>
    <t>ZZTest 1</t>
  </si>
  <si>
    <t>ZZTest 2</t>
  </si>
  <si>
    <t>ZZTest 3</t>
  </si>
  <si>
    <t>ZZTest 4</t>
  </si>
  <si>
    <t>ZZTest 5</t>
  </si>
  <si>
    <t>Startplätze: 60; davon bereits vergeben: XX  und XX Schütze(n) noch nicht in die Startliste übernommen</t>
  </si>
  <si>
    <t>Startliste mit Stand JJJJ:MM:TT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</si>
</sst>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Verdana"/>
      <family val="2"/>
    </font>
    <font>
      <b/>
      <u/>
      <sz val="20"/>
      <color rgb="FFFF0000"/>
      <name val="Calibri"/>
    </font>
    <font>
      <b/>
      <sz val="11"/>
      <color rgb="FF000000"/>
      <name val="Calibri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/>
    <xf numFmtId="2" fontId="1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/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top" wrapText="1"/>
    </xf>
    <xf numFmtId="0" fontId="0" fillId="3" borderId="0" xfId="0" applyFill="1"/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center" vertical="top" wrapText="1"/>
    </xf>
    <xf numFmtId="0" fontId="0" fillId="4" borderId="0" xfId="0" applyFill="1"/>
    <xf numFmtId="0" fontId="0" fillId="5" borderId="0" xfId="0" applyFill="1" applyAlignment="1">
      <alignment vertical="top" wrapText="1"/>
    </xf>
    <xf numFmtId="0" fontId="0" fillId="5" borderId="0" xfId="0" applyFill="1" applyAlignment="1">
      <alignment horizontal="center" vertical="top" wrapText="1"/>
    </xf>
    <xf numFmtId="0" fontId="0" fillId="5" borderId="0" xfId="0" applyFill="1"/>
    <xf numFmtId="0" fontId="0" fillId="6" borderId="0" xfId="0" applyFill="1" applyAlignment="1">
      <alignment vertical="top" wrapText="1"/>
    </xf>
    <xf numFmtId="0" fontId="0" fillId="6" borderId="0" xfId="0" applyFill="1" applyAlignment="1">
      <alignment horizontal="center" vertical="top" wrapText="1"/>
    </xf>
    <xf numFmtId="0" fontId="0" fillId="6" borderId="0" xfId="0" applyFill="1"/>
    <xf numFmtId="0" fontId="0" fillId="7" borderId="0" xfId="0" applyFill="1" applyAlignment="1">
      <alignment vertical="top" wrapText="1"/>
    </xf>
    <xf numFmtId="0" fontId="0" fillId="7" borderId="0" xfId="0" applyFill="1" applyAlignment="1">
      <alignment horizontal="center" vertical="top" wrapText="1"/>
    </xf>
    <xf numFmtId="0" fontId="0" fillId="7" borderId="0" xfId="0" applyFill="1"/>
    <xf numFmtId="0" fontId="0" fillId="7" borderId="0" xfId="0" quotePrefix="1" applyFill="1" applyAlignment="1">
      <alignment vertical="top" wrapText="1"/>
    </xf>
    <xf numFmtId="0" fontId="0" fillId="8" borderId="0" xfId="0" applyFill="1" applyAlignment="1">
      <alignment vertical="top" wrapText="1"/>
    </xf>
    <xf numFmtId="0" fontId="0" fillId="8" borderId="0" xfId="0" applyFill="1" applyAlignment="1">
      <alignment horizontal="center" vertical="top" wrapText="1"/>
    </xf>
    <xf numFmtId="0" fontId="0" fillId="8" borderId="0" xfId="0" applyFill="1"/>
    <xf numFmtId="0" fontId="0" fillId="9" borderId="0" xfId="0" applyFill="1" applyAlignment="1">
      <alignment vertical="top" wrapText="1"/>
    </xf>
    <xf numFmtId="0" fontId="0" fillId="9" borderId="0" xfId="0" applyFill="1" applyAlignment="1">
      <alignment horizontal="center" vertical="top" wrapText="1"/>
    </xf>
    <xf numFmtId="0" fontId="0" fillId="9" borderId="0" xfId="0" applyFill="1"/>
    <xf numFmtId="0" fontId="0" fillId="10" borderId="0" xfId="0" applyFill="1" applyAlignment="1">
      <alignment vertical="top" wrapText="1"/>
    </xf>
    <xf numFmtId="0" fontId="0" fillId="10" borderId="0" xfId="0" applyFill="1" applyAlignment="1">
      <alignment horizontal="center" vertical="top" wrapText="1"/>
    </xf>
    <xf numFmtId="0" fontId="0" fillId="10" borderId="0" xfId="0" applyFill="1"/>
    <xf numFmtId="0" fontId="0" fillId="10" borderId="0" xfId="0" quotePrefix="1" applyFill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1" fillId="0" borderId="0" xfId="0" applyNumberFormat="1" applyFont="1" applyBorder="1" applyAlignment="1">
      <alignment vertical="top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/>
    <xf numFmtId="2" fontId="2" fillId="0" borderId="4" xfId="0" applyNumberFormat="1" applyFont="1" applyBorder="1"/>
    <xf numFmtId="0" fontId="2" fillId="0" borderId="4" xfId="0" applyNumberFormat="1" applyFont="1" applyBorder="1" applyAlignment="1">
      <alignment horizontal="center"/>
    </xf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vertical="top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Protection="1">
      <protection locked="0"/>
    </xf>
    <xf numFmtId="2" fontId="1" fillId="2" borderId="0" xfId="0" applyNumberFormat="1" applyFont="1" applyFill="1" applyBorder="1" applyProtection="1">
      <protection locked="0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2" fillId="0" borderId="5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vertical="top" wrapText="1"/>
    </xf>
    <xf numFmtId="2" fontId="2" fillId="0" borderId="13" xfId="0" applyNumberFormat="1" applyFont="1" applyBorder="1" applyAlignment="1">
      <alignment vertical="top" wrapText="1"/>
    </xf>
    <xf numFmtId="3" fontId="1" fillId="2" borderId="14" xfId="0" applyNumberFormat="1" applyFont="1" applyFill="1" applyBorder="1" applyAlignment="1" applyProtection="1">
      <alignment vertical="top"/>
      <protection locked="0"/>
    </xf>
    <xf numFmtId="0" fontId="1" fillId="0" borderId="14" xfId="0" applyFont="1" applyBorder="1"/>
    <xf numFmtId="2" fontId="1" fillId="2" borderId="14" xfId="0" applyNumberFormat="1" applyFont="1" applyFill="1" applyBorder="1" applyProtection="1">
      <protection locked="0"/>
    </xf>
    <xf numFmtId="4" fontId="1" fillId="0" borderId="14" xfId="0" applyNumberFormat="1" applyFont="1" applyFill="1" applyBorder="1" applyAlignment="1">
      <alignment vertical="top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 applyProtection="1">
      <alignment horizontal="center"/>
      <protection locked="0"/>
    </xf>
    <xf numFmtId="0" fontId="0" fillId="0" borderId="0" xfId="0" applyAlignment="1">
      <alignment vertical="top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top"/>
    </xf>
    <xf numFmtId="0" fontId="1" fillId="0" borderId="2" xfId="0" applyFont="1" applyBorder="1" applyAlignment="1">
      <alignment horizontal="center" vertical="top" wrapText="1"/>
    </xf>
    <xf numFmtId="10" fontId="0" fillId="10" borderId="0" xfId="2" applyNumberFormat="1" applyFont="1" applyFill="1" applyAlignment="1">
      <alignment horizontal="center" vertical="top" wrapText="1"/>
    </xf>
    <xf numFmtId="10" fontId="0" fillId="9" borderId="0" xfId="2" applyNumberFormat="1" applyFont="1" applyFill="1" applyAlignment="1">
      <alignment horizontal="center" vertical="top" wrapText="1"/>
    </xf>
    <xf numFmtId="10" fontId="0" fillId="8" borderId="0" xfId="2" applyNumberFormat="1" applyFont="1" applyFill="1" applyAlignment="1">
      <alignment horizontal="center" vertical="top" wrapText="1"/>
    </xf>
    <xf numFmtId="10" fontId="0" fillId="7" borderId="0" xfId="2" applyNumberFormat="1" applyFont="1" applyFill="1" applyAlignment="1">
      <alignment horizontal="center" vertical="top" wrapText="1"/>
    </xf>
    <xf numFmtId="10" fontId="0" fillId="6" borderId="0" xfId="2" applyNumberFormat="1" applyFont="1" applyFill="1" applyAlignment="1">
      <alignment horizontal="center" vertical="top" wrapText="1"/>
    </xf>
    <xf numFmtId="10" fontId="0" fillId="5" borderId="0" xfId="2" applyNumberFormat="1" applyFont="1" applyFill="1" applyAlignment="1">
      <alignment horizontal="center" vertical="top" wrapText="1"/>
    </xf>
    <xf numFmtId="10" fontId="0" fillId="4" borderId="0" xfId="2" applyNumberFormat="1" applyFont="1" applyFill="1" applyAlignment="1">
      <alignment horizontal="center" vertical="top" wrapText="1"/>
    </xf>
    <xf numFmtId="0" fontId="1" fillId="0" borderId="0" xfId="0" applyFont="1" applyFill="1" applyBorder="1" applyProtection="1">
      <protection locked="0"/>
    </xf>
    <xf numFmtId="0" fontId="0" fillId="0" borderId="14" xfId="0" applyBorder="1"/>
    <xf numFmtId="0" fontId="0" fillId="0" borderId="14" xfId="0" applyBorder="1" applyAlignment="1">
      <alignment vertical="top"/>
    </xf>
    <xf numFmtId="0" fontId="0" fillId="0" borderId="0" xfId="0" applyFill="1" applyBorder="1"/>
    <xf numFmtId="164" fontId="0" fillId="10" borderId="0" xfId="0" applyNumberFormat="1" applyFill="1" applyAlignment="1">
      <alignment vertical="top" wrapText="1"/>
    </xf>
    <xf numFmtId="164" fontId="0" fillId="9" borderId="0" xfId="0" applyNumberFormat="1" applyFill="1" applyAlignment="1">
      <alignment vertical="top" wrapText="1"/>
    </xf>
    <xf numFmtId="164" fontId="0" fillId="8" borderId="0" xfId="0" applyNumberFormat="1" applyFill="1" applyAlignment="1">
      <alignment vertical="top" wrapText="1"/>
    </xf>
    <xf numFmtId="164" fontId="0" fillId="7" borderId="0" xfId="0" applyNumberFormat="1" applyFill="1" applyAlignment="1">
      <alignment vertical="top" wrapText="1"/>
    </xf>
    <xf numFmtId="164" fontId="0" fillId="6" borderId="0" xfId="0" applyNumberFormat="1" applyFill="1" applyAlignment="1">
      <alignment vertical="top" wrapText="1"/>
    </xf>
    <xf numFmtId="164" fontId="0" fillId="5" borderId="0" xfId="0" applyNumberFormat="1" applyFill="1" applyAlignment="1">
      <alignment vertical="top" wrapText="1"/>
    </xf>
    <xf numFmtId="164" fontId="0" fillId="4" borderId="0" xfId="0" applyNumberFormat="1" applyFill="1" applyAlignment="1">
      <alignment vertical="top" wrapText="1"/>
    </xf>
    <xf numFmtId="164" fontId="0" fillId="3" borderId="0" xfId="0" applyNumberFormat="1" applyFill="1" applyAlignment="1">
      <alignment vertical="top" wrapText="1"/>
    </xf>
    <xf numFmtId="164" fontId="0" fillId="2" borderId="0" xfId="0" applyNumberFormat="1" applyFill="1" applyAlignment="1">
      <alignment vertical="top" wrapText="1"/>
    </xf>
    <xf numFmtId="164" fontId="0" fillId="0" borderId="0" xfId="0" applyNumberFormat="1"/>
    <xf numFmtId="0" fontId="0" fillId="0" borderId="14" xfId="0" applyFill="1" applyBorder="1"/>
    <xf numFmtId="0" fontId="0" fillId="11" borderId="0" xfId="0" applyFill="1" applyBorder="1"/>
    <xf numFmtId="0" fontId="0" fillId="11" borderId="0" xfId="0" applyFill="1" applyBorder="1" applyAlignment="1">
      <alignment vertical="top"/>
    </xf>
    <xf numFmtId="2" fontId="1" fillId="11" borderId="14" xfId="0" applyNumberFormat="1" applyFont="1" applyFill="1" applyBorder="1" applyProtection="1">
      <protection locked="0"/>
    </xf>
    <xf numFmtId="0" fontId="1" fillId="11" borderId="14" xfId="0" applyFont="1" applyFill="1" applyBorder="1" applyAlignment="1" applyProtection="1">
      <alignment horizontal="center"/>
      <protection locked="0"/>
    </xf>
    <xf numFmtId="3" fontId="1" fillId="11" borderId="14" xfId="0" applyNumberFormat="1" applyFont="1" applyFill="1" applyBorder="1" applyAlignment="1" applyProtection="1">
      <alignment vertical="top"/>
      <protection locked="0"/>
    </xf>
    <xf numFmtId="0" fontId="1" fillId="11" borderId="14" xfId="0" applyFont="1" applyFill="1" applyBorder="1" applyAlignment="1">
      <alignment horizontal="center"/>
    </xf>
    <xf numFmtId="0" fontId="1" fillId="11" borderId="14" xfId="0" applyFont="1" applyFill="1" applyBorder="1"/>
    <xf numFmtId="4" fontId="1" fillId="11" borderId="14" xfId="0" applyNumberFormat="1" applyFont="1" applyFill="1" applyBorder="1" applyAlignment="1">
      <alignment vertical="top"/>
    </xf>
    <xf numFmtId="0" fontId="0" fillId="11" borderId="14" xfId="0" applyFill="1" applyBorder="1"/>
    <xf numFmtId="0" fontId="0" fillId="11" borderId="14" xfId="0" applyFill="1" applyBorder="1" applyAlignment="1">
      <alignment vertical="top"/>
    </xf>
    <xf numFmtId="0" fontId="0" fillId="12" borderId="14" xfId="0" applyFill="1" applyBorder="1"/>
    <xf numFmtId="0" fontId="0" fillId="12" borderId="14" xfId="0" applyFill="1" applyBorder="1" applyAlignment="1">
      <alignment vertical="top"/>
    </xf>
    <xf numFmtId="2" fontId="1" fillId="12" borderId="14" xfId="0" applyNumberFormat="1" applyFont="1" applyFill="1" applyBorder="1" applyProtection="1">
      <protection locked="0"/>
    </xf>
    <xf numFmtId="0" fontId="1" fillId="12" borderId="14" xfId="0" applyFont="1" applyFill="1" applyBorder="1" applyAlignment="1" applyProtection="1">
      <alignment horizontal="center"/>
      <protection locked="0"/>
    </xf>
    <xf numFmtId="3" fontId="1" fillId="12" borderId="14" xfId="0" applyNumberFormat="1" applyFont="1" applyFill="1" applyBorder="1" applyAlignment="1" applyProtection="1">
      <alignment vertical="top"/>
      <protection locked="0"/>
    </xf>
    <xf numFmtId="0" fontId="1" fillId="12" borderId="14" xfId="0" applyFont="1" applyFill="1" applyBorder="1" applyAlignment="1">
      <alignment horizontal="center"/>
    </xf>
    <xf numFmtId="0" fontId="1" fillId="12" borderId="14" xfId="0" applyFont="1" applyFill="1" applyBorder="1"/>
    <xf numFmtId="4" fontId="1" fillId="12" borderId="14" xfId="0" applyNumberFormat="1" applyFont="1" applyFill="1" applyBorder="1" applyAlignment="1">
      <alignment vertical="top"/>
    </xf>
    <xf numFmtId="0" fontId="0" fillId="8" borderId="14" xfId="0" applyFill="1" applyBorder="1"/>
    <xf numFmtId="0" fontId="0" fillId="8" borderId="14" xfId="0" applyFill="1" applyBorder="1" applyAlignment="1">
      <alignment vertical="top"/>
    </xf>
    <xf numFmtId="2" fontId="1" fillId="8" borderId="14" xfId="0" applyNumberFormat="1" applyFont="1" applyFill="1" applyBorder="1" applyProtection="1">
      <protection locked="0"/>
    </xf>
    <xf numFmtId="0" fontId="1" fillId="8" borderId="14" xfId="0" applyFont="1" applyFill="1" applyBorder="1" applyAlignment="1" applyProtection="1">
      <alignment horizontal="center"/>
      <protection locked="0"/>
    </xf>
    <xf numFmtId="3" fontId="1" fillId="8" borderId="14" xfId="0" applyNumberFormat="1" applyFont="1" applyFill="1" applyBorder="1" applyAlignment="1" applyProtection="1">
      <alignment vertical="top"/>
      <protection locked="0"/>
    </xf>
    <xf numFmtId="0" fontId="1" fillId="8" borderId="14" xfId="0" applyFont="1" applyFill="1" applyBorder="1" applyAlignment="1">
      <alignment horizontal="center"/>
    </xf>
    <xf numFmtId="0" fontId="1" fillId="8" borderId="14" xfId="0" applyFont="1" applyFill="1" applyBorder="1"/>
    <xf numFmtId="4" fontId="1" fillId="8" borderId="14" xfId="0" applyNumberFormat="1" applyFont="1" applyFill="1" applyBorder="1" applyAlignment="1">
      <alignment vertical="top"/>
    </xf>
  </cellXfs>
  <cellStyles count="3">
    <cellStyle name="Normal 2" xfId="1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33CCCC"/>
      <color rgb="FFFF7C80"/>
      <color rgb="FFFFFFCC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B1" zoomScaleNormal="100" workbookViewId="0">
      <pane ySplit="1065" activePane="bottomLeft"/>
      <selection activeCell="F3" sqref="F3"/>
      <selection pane="bottomLeft" activeCell="B29" activeCellId="1" sqref="A2:XFD2 A2:XFD29"/>
    </sheetView>
  </sheetViews>
  <sheetFormatPr baseColWidth="10" defaultColWidth="11.42578125" defaultRowHeight="15" x14ac:dyDescent="0.25"/>
  <cols>
    <col min="1" max="1" width="13.140625" style="1" customWidth="1"/>
    <col min="2" max="2" width="13.85546875" style="1" bestFit="1" customWidth="1"/>
    <col min="3" max="3" width="11.5703125" style="1" customWidth="1"/>
    <col min="4" max="4" width="11.5703125" style="4" customWidth="1"/>
    <col min="5" max="5" width="15.140625" style="4" customWidth="1"/>
    <col min="6" max="6" width="15.28515625" style="4" customWidth="1"/>
    <col min="7" max="7" width="6.5703125" style="2" bestFit="1" customWidth="1"/>
    <col min="8" max="8" width="9" style="3" customWidth="1"/>
    <col min="9" max="9" width="10.140625" style="3" customWidth="1"/>
    <col min="10" max="10" width="25" style="3" customWidth="1"/>
    <col min="11" max="11" width="9.140625" style="1" customWidth="1"/>
    <col min="12" max="12" width="15.85546875" style="1" bestFit="1" customWidth="1"/>
    <col min="13" max="13" width="6.85546875" style="5" bestFit="1" customWidth="1"/>
    <col min="14" max="16384" width="11.42578125" style="1"/>
  </cols>
  <sheetData>
    <row r="1" spans="1:13" ht="38.25" thickBot="1" x14ac:dyDescent="0.3">
      <c r="A1" s="62" t="s">
        <v>0</v>
      </c>
      <c r="B1" s="62" t="s">
        <v>193</v>
      </c>
      <c r="C1" s="62" t="s">
        <v>1</v>
      </c>
      <c r="D1" s="65" t="s">
        <v>3</v>
      </c>
      <c r="E1" s="65" t="s">
        <v>80</v>
      </c>
      <c r="F1" s="65" t="s">
        <v>79</v>
      </c>
      <c r="G1" s="63" t="s">
        <v>15</v>
      </c>
      <c r="H1" s="64" t="s">
        <v>47</v>
      </c>
      <c r="I1" s="64" t="s">
        <v>61</v>
      </c>
      <c r="J1" s="64" t="s">
        <v>55</v>
      </c>
      <c r="K1" s="62" t="s">
        <v>2</v>
      </c>
      <c r="L1" s="62" t="s">
        <v>7</v>
      </c>
      <c r="M1" s="51" t="s">
        <v>4</v>
      </c>
    </row>
    <row r="2" spans="1:13" s="45" customFormat="1" hidden="1" x14ac:dyDescent="0.25">
      <c r="A2" s="84"/>
      <c r="B2" s="84"/>
      <c r="C2" s="84"/>
      <c r="D2" s="68">
        <f t="shared" ref="D2:D33" si="0">+E2+F2</f>
        <v>0</v>
      </c>
      <c r="E2" s="68"/>
      <c r="F2" s="68"/>
      <c r="G2" s="71"/>
      <c r="H2" s="66"/>
      <c r="I2" s="70" t="e">
        <f>LOOKUP(H2,BK!$C$2:$C$14,BK!$B$2:$B$14)</f>
        <v>#N/A</v>
      </c>
      <c r="J2" s="67" t="e">
        <f>LOOKUP(H2,BK!$C$2:$C$14,BK!$A$2:$A$14)</f>
        <v>#N/A</v>
      </c>
      <c r="K2" s="67" t="e">
        <f>LOOKUP(H2,BK!$C$2:$C$14,BK!$H$2:$H$14)</f>
        <v>#N/A</v>
      </c>
      <c r="L2" s="69" t="e">
        <f t="shared" ref="L2:L33" si="1">D2*K2</f>
        <v>#N/A</v>
      </c>
      <c r="M2" s="5"/>
    </row>
    <row r="3" spans="1:13" s="45" customFormat="1" hidden="1" x14ac:dyDescent="0.25">
      <c r="A3" s="84"/>
      <c r="B3" s="84"/>
      <c r="C3" s="84"/>
      <c r="D3" s="68">
        <f t="shared" si="0"/>
        <v>0</v>
      </c>
      <c r="E3" s="68"/>
      <c r="F3" s="68"/>
      <c r="G3" s="71"/>
      <c r="H3" s="66"/>
      <c r="I3" s="70" t="e">
        <f>LOOKUP(H3,BK!$C$2:$C$14,BK!$B$2:$B$14)</f>
        <v>#N/A</v>
      </c>
      <c r="J3" s="67" t="e">
        <f>LOOKUP(H3,BK!$C$2:$C$14,BK!$A$2:$A$14)</f>
        <v>#N/A</v>
      </c>
      <c r="K3" s="67" t="e">
        <f>LOOKUP(H3,BK!$C$2:$C$14,BK!$H$2:$H$14)</f>
        <v>#N/A</v>
      </c>
      <c r="L3" s="69" t="e">
        <f t="shared" si="1"/>
        <v>#N/A</v>
      </c>
      <c r="M3" s="5"/>
    </row>
    <row r="4" spans="1:13" s="45" customFormat="1" hidden="1" x14ac:dyDescent="0.25">
      <c r="A4" s="84"/>
      <c r="B4" s="84"/>
      <c r="C4" s="84"/>
      <c r="D4" s="68">
        <f t="shared" si="0"/>
        <v>0</v>
      </c>
      <c r="E4" s="68"/>
      <c r="F4" s="68"/>
      <c r="G4" s="71"/>
      <c r="H4" s="66"/>
      <c r="I4" s="70" t="e">
        <f>LOOKUP(H4,BK!$C$2:$C$14,BK!$B$2:$B$14)</f>
        <v>#N/A</v>
      </c>
      <c r="J4" s="67" t="e">
        <f>LOOKUP(H4,BK!$C$2:$C$14,BK!$A$2:$A$14)</f>
        <v>#N/A</v>
      </c>
      <c r="K4" s="67" t="e">
        <f>LOOKUP(H4,BK!$C$2:$C$14,BK!$H$2:$H$14)</f>
        <v>#N/A</v>
      </c>
      <c r="L4" s="69" t="e">
        <f t="shared" si="1"/>
        <v>#N/A</v>
      </c>
      <c r="M4" s="5"/>
    </row>
    <row r="5" spans="1:13" s="45" customFormat="1" hidden="1" x14ac:dyDescent="0.25">
      <c r="A5" s="84"/>
      <c r="B5" s="84"/>
      <c r="C5" s="84"/>
      <c r="D5" s="68">
        <f t="shared" si="0"/>
        <v>0</v>
      </c>
      <c r="E5" s="68"/>
      <c r="F5" s="68"/>
      <c r="G5" s="71"/>
      <c r="H5" s="66"/>
      <c r="I5" s="70" t="e">
        <f>LOOKUP(H5,BK!$C$2:$C$14,BK!$B$2:$B$14)</f>
        <v>#N/A</v>
      </c>
      <c r="J5" s="67" t="e">
        <f>LOOKUP(H5,BK!$C$2:$C$14,BK!$A$2:$A$14)</f>
        <v>#N/A</v>
      </c>
      <c r="K5" s="67" t="e">
        <f>LOOKUP(H5,BK!$C$2:$C$14,BK!$H$2:$H$14)</f>
        <v>#N/A</v>
      </c>
      <c r="L5" s="69" t="e">
        <f t="shared" si="1"/>
        <v>#N/A</v>
      </c>
      <c r="M5" s="5"/>
    </row>
    <row r="6" spans="1:13" s="45" customFormat="1" hidden="1" x14ac:dyDescent="0.25">
      <c r="A6" s="84"/>
      <c r="B6" s="84"/>
      <c r="C6" s="84"/>
      <c r="D6" s="68">
        <f t="shared" si="0"/>
        <v>0</v>
      </c>
      <c r="E6" s="68"/>
      <c r="F6" s="68"/>
      <c r="G6" s="71"/>
      <c r="H6" s="66"/>
      <c r="I6" s="70" t="e">
        <f>LOOKUP(H6,BK!$C$2:$C$14,BK!$B$2:$B$14)</f>
        <v>#N/A</v>
      </c>
      <c r="J6" s="67" t="e">
        <f>LOOKUP(H6,BK!$C$2:$C$14,BK!$A$2:$A$14)</f>
        <v>#N/A</v>
      </c>
      <c r="K6" s="67" t="e">
        <f>LOOKUP(H6,BK!$C$2:$C$14,BK!$H$2:$H$14)</f>
        <v>#N/A</v>
      </c>
      <c r="L6" s="69" t="e">
        <f t="shared" si="1"/>
        <v>#N/A</v>
      </c>
      <c r="M6" s="5"/>
    </row>
    <row r="7" spans="1:13" s="45" customFormat="1" hidden="1" x14ac:dyDescent="0.25">
      <c r="A7" s="84"/>
      <c r="B7" s="84"/>
      <c r="C7" s="84"/>
      <c r="D7" s="68">
        <f t="shared" si="0"/>
        <v>0</v>
      </c>
      <c r="E7" s="68"/>
      <c r="F7" s="68"/>
      <c r="G7" s="71"/>
      <c r="H7" s="66"/>
      <c r="I7" s="70" t="e">
        <f>LOOKUP(H7,BK!$C$2:$C$14,BK!$B$2:$B$14)</f>
        <v>#N/A</v>
      </c>
      <c r="J7" s="67" t="e">
        <f>LOOKUP(H7,BK!$C$2:$C$14,BK!$A$2:$A$14)</f>
        <v>#N/A</v>
      </c>
      <c r="K7" s="67" t="e">
        <f>LOOKUP(H7,BK!$C$2:$C$14,BK!$H$2:$H$14)</f>
        <v>#N/A</v>
      </c>
      <c r="L7" s="69" t="e">
        <f t="shared" si="1"/>
        <v>#N/A</v>
      </c>
      <c r="M7" s="5"/>
    </row>
    <row r="8" spans="1:13" s="45" customFormat="1" hidden="1" x14ac:dyDescent="0.25">
      <c r="A8" s="84"/>
      <c r="B8" s="84"/>
      <c r="C8" s="84"/>
      <c r="D8" s="68">
        <f t="shared" si="0"/>
        <v>0</v>
      </c>
      <c r="E8" s="68"/>
      <c r="F8" s="68"/>
      <c r="G8" s="71"/>
      <c r="H8" s="66"/>
      <c r="I8" s="70" t="e">
        <f>LOOKUP(H8,BK!$C$2:$C$14,BK!$B$2:$B$14)</f>
        <v>#N/A</v>
      </c>
      <c r="J8" s="67" t="e">
        <f>LOOKUP(H8,BK!$C$2:$C$14,BK!$A$2:$A$14)</f>
        <v>#N/A</v>
      </c>
      <c r="K8" s="67" t="e">
        <f>LOOKUP(H8,BK!$C$2:$C$14,BK!$H$2:$H$14)</f>
        <v>#N/A</v>
      </c>
      <c r="L8" s="69" t="e">
        <f t="shared" si="1"/>
        <v>#N/A</v>
      </c>
      <c r="M8" s="5"/>
    </row>
    <row r="9" spans="1:13" s="45" customFormat="1" hidden="1" x14ac:dyDescent="0.25">
      <c r="A9" s="84"/>
      <c r="B9" s="84"/>
      <c r="C9" s="84"/>
      <c r="D9" s="68">
        <f t="shared" si="0"/>
        <v>0</v>
      </c>
      <c r="E9" s="68"/>
      <c r="F9" s="68"/>
      <c r="G9" s="71"/>
      <c r="H9" s="66"/>
      <c r="I9" s="70" t="e">
        <f>LOOKUP(H9,BK!$C$2:$C$14,BK!$B$2:$B$14)</f>
        <v>#N/A</v>
      </c>
      <c r="J9" s="67" t="e">
        <f>LOOKUP(H9,BK!$C$2:$C$14,BK!$A$2:$A$14)</f>
        <v>#N/A</v>
      </c>
      <c r="K9" s="67" t="e">
        <f>LOOKUP(H9,BK!$C$2:$C$14,BK!$H$2:$H$14)</f>
        <v>#N/A</v>
      </c>
      <c r="L9" s="69" t="e">
        <f t="shared" si="1"/>
        <v>#N/A</v>
      </c>
      <c r="M9" s="5"/>
    </row>
    <row r="10" spans="1:13" s="45" customFormat="1" hidden="1" x14ac:dyDescent="0.25">
      <c r="A10" s="84"/>
      <c r="B10" s="84"/>
      <c r="C10" s="84"/>
      <c r="D10" s="68">
        <f t="shared" si="0"/>
        <v>0</v>
      </c>
      <c r="E10" s="68"/>
      <c r="F10" s="68"/>
      <c r="G10" s="71"/>
      <c r="H10" s="66"/>
      <c r="I10" s="70" t="e">
        <f>LOOKUP(H10,BK!$C$2:$C$14,BK!$B$2:$B$14)</f>
        <v>#N/A</v>
      </c>
      <c r="J10" s="67" t="e">
        <f>LOOKUP(H10,BK!$C$2:$C$14,BK!$A$2:$A$14)</f>
        <v>#N/A</v>
      </c>
      <c r="K10" s="67" t="e">
        <f>LOOKUP(H10,BK!$C$2:$C$14,BK!$H$2:$H$14)</f>
        <v>#N/A</v>
      </c>
      <c r="L10" s="69" t="e">
        <f t="shared" si="1"/>
        <v>#N/A</v>
      </c>
      <c r="M10" s="5"/>
    </row>
    <row r="11" spans="1:13" s="45" customFormat="1" hidden="1" x14ac:dyDescent="0.25">
      <c r="A11" s="84"/>
      <c r="B11" s="84"/>
      <c r="C11" s="84"/>
      <c r="D11" s="68">
        <f t="shared" si="0"/>
        <v>0</v>
      </c>
      <c r="E11" s="68"/>
      <c r="F11" s="68"/>
      <c r="G11" s="71"/>
      <c r="H11" s="66"/>
      <c r="I11" s="70" t="e">
        <f>LOOKUP(H11,BK!$C$2:$C$14,BK!$B$2:$B$14)</f>
        <v>#N/A</v>
      </c>
      <c r="J11" s="67" t="e">
        <f>LOOKUP(H11,BK!$C$2:$C$14,BK!$A$2:$A$14)</f>
        <v>#N/A</v>
      </c>
      <c r="K11" s="67" t="e">
        <f>LOOKUP(H11,BK!$C$2:$C$14,BK!$H$2:$H$14)</f>
        <v>#N/A</v>
      </c>
      <c r="L11" s="69" t="e">
        <f t="shared" si="1"/>
        <v>#N/A</v>
      </c>
      <c r="M11" s="5"/>
    </row>
    <row r="12" spans="1:13" s="45" customFormat="1" hidden="1" x14ac:dyDescent="0.25">
      <c r="A12" s="84"/>
      <c r="B12" s="84"/>
      <c r="C12" s="84"/>
      <c r="D12" s="68">
        <f t="shared" si="0"/>
        <v>0</v>
      </c>
      <c r="E12" s="68"/>
      <c r="F12" s="68"/>
      <c r="G12" s="71"/>
      <c r="H12" s="66"/>
      <c r="I12" s="70" t="e">
        <f>LOOKUP(H12,BK!$C$2:$C$14,BK!$B$2:$B$14)</f>
        <v>#N/A</v>
      </c>
      <c r="J12" s="67" t="e">
        <f>LOOKUP(H12,BK!$C$2:$C$14,BK!$A$2:$A$14)</f>
        <v>#N/A</v>
      </c>
      <c r="K12" s="67" t="e">
        <f>LOOKUP(H12,BK!$C$2:$C$14,BK!$H$2:$H$14)</f>
        <v>#N/A</v>
      </c>
      <c r="L12" s="69" t="e">
        <f t="shared" si="1"/>
        <v>#N/A</v>
      </c>
      <c r="M12" s="5"/>
    </row>
    <row r="13" spans="1:13" s="45" customFormat="1" hidden="1" x14ac:dyDescent="0.25">
      <c r="A13" s="84"/>
      <c r="B13" s="84"/>
      <c r="C13" s="84"/>
      <c r="D13" s="68">
        <f t="shared" si="0"/>
        <v>0</v>
      </c>
      <c r="E13" s="68"/>
      <c r="F13" s="68"/>
      <c r="G13" s="71"/>
      <c r="H13" s="66"/>
      <c r="I13" s="70" t="e">
        <f>LOOKUP(H13,BK!$C$2:$C$14,BK!$B$2:$B$14)</f>
        <v>#N/A</v>
      </c>
      <c r="J13" s="67" t="e">
        <f>LOOKUP(H13,BK!$C$2:$C$14,BK!$A$2:$A$14)</f>
        <v>#N/A</v>
      </c>
      <c r="K13" s="67" t="e">
        <f>LOOKUP(H13,BK!$C$2:$C$14,BK!$H$2:$H$14)</f>
        <v>#N/A</v>
      </c>
      <c r="L13" s="69" t="e">
        <f t="shared" si="1"/>
        <v>#N/A</v>
      </c>
      <c r="M13" s="5"/>
    </row>
    <row r="14" spans="1:13" s="45" customFormat="1" hidden="1" x14ac:dyDescent="0.25">
      <c r="A14" s="84"/>
      <c r="B14" s="84"/>
      <c r="C14" s="84"/>
      <c r="D14" s="68">
        <f t="shared" si="0"/>
        <v>0</v>
      </c>
      <c r="E14" s="68"/>
      <c r="F14" s="68"/>
      <c r="G14" s="71"/>
      <c r="H14" s="66"/>
      <c r="I14" s="70" t="e">
        <f>LOOKUP(H14,BK!$C$2:$C$14,BK!$B$2:$B$14)</f>
        <v>#N/A</v>
      </c>
      <c r="J14" s="67" t="e">
        <f>LOOKUP(H14,BK!$C$2:$C$14,BK!$A$2:$A$14)</f>
        <v>#N/A</v>
      </c>
      <c r="K14" s="67" t="e">
        <f>LOOKUP(H14,BK!$C$2:$C$14,BK!$H$2:$H$14)</f>
        <v>#N/A</v>
      </c>
      <c r="L14" s="69" t="e">
        <f t="shared" si="1"/>
        <v>#N/A</v>
      </c>
      <c r="M14" s="5"/>
    </row>
    <row r="15" spans="1:13" s="45" customFormat="1" hidden="1" x14ac:dyDescent="0.25">
      <c r="A15" s="84"/>
      <c r="B15" s="84"/>
      <c r="C15" s="84"/>
      <c r="D15" s="68">
        <f t="shared" si="0"/>
        <v>0</v>
      </c>
      <c r="E15" s="68"/>
      <c r="F15" s="68"/>
      <c r="G15" s="71"/>
      <c r="H15" s="66"/>
      <c r="I15" s="70" t="e">
        <f>LOOKUP(H15,BK!$C$2:$C$14,BK!$B$2:$B$14)</f>
        <v>#N/A</v>
      </c>
      <c r="J15" s="67" t="e">
        <f>LOOKUP(H15,BK!$C$2:$C$14,BK!$A$2:$A$14)</f>
        <v>#N/A</v>
      </c>
      <c r="K15" s="67" t="e">
        <f>LOOKUP(H15,BK!$C$2:$C$14,BK!$H$2:$H$14)</f>
        <v>#N/A</v>
      </c>
      <c r="L15" s="69" t="e">
        <f t="shared" si="1"/>
        <v>#N/A</v>
      </c>
      <c r="M15" s="5"/>
    </row>
    <row r="16" spans="1:13" s="45" customFormat="1" hidden="1" x14ac:dyDescent="0.25">
      <c r="A16" s="84"/>
      <c r="B16" s="84"/>
      <c r="C16" s="84"/>
      <c r="D16" s="68">
        <f t="shared" si="0"/>
        <v>0</v>
      </c>
      <c r="E16" s="68"/>
      <c r="F16" s="68"/>
      <c r="G16" s="71"/>
      <c r="H16" s="66"/>
      <c r="I16" s="70" t="e">
        <f>LOOKUP(H16,BK!$C$2:$C$14,BK!$B$2:$B$14)</f>
        <v>#N/A</v>
      </c>
      <c r="J16" s="67" t="e">
        <f>LOOKUP(H16,BK!$C$2:$C$14,BK!$A$2:$A$14)</f>
        <v>#N/A</v>
      </c>
      <c r="K16" s="67" t="e">
        <f>LOOKUP(H16,BK!$C$2:$C$14,BK!$H$2:$H$14)</f>
        <v>#N/A</v>
      </c>
      <c r="L16" s="69" t="e">
        <f t="shared" si="1"/>
        <v>#N/A</v>
      </c>
      <c r="M16" s="5"/>
    </row>
    <row r="17" spans="1:13" s="45" customFormat="1" hidden="1" x14ac:dyDescent="0.25">
      <c r="A17" s="84"/>
      <c r="B17" s="84"/>
      <c r="C17" s="84"/>
      <c r="D17" s="68">
        <f t="shared" si="0"/>
        <v>0</v>
      </c>
      <c r="E17" s="68"/>
      <c r="F17" s="68"/>
      <c r="G17" s="71"/>
      <c r="H17" s="66"/>
      <c r="I17" s="70" t="e">
        <f>LOOKUP(H17,BK!$C$2:$C$14,BK!$B$2:$B$14)</f>
        <v>#N/A</v>
      </c>
      <c r="J17" s="67" t="e">
        <f>LOOKUP(H17,BK!$C$2:$C$14,BK!$A$2:$A$14)</f>
        <v>#N/A</v>
      </c>
      <c r="K17" s="67" t="e">
        <f>LOOKUP(H17,BK!$C$2:$C$14,BK!$H$2:$H$14)</f>
        <v>#N/A</v>
      </c>
      <c r="L17" s="69" t="e">
        <f t="shared" si="1"/>
        <v>#N/A</v>
      </c>
      <c r="M17" s="5"/>
    </row>
    <row r="18" spans="1:13" s="45" customFormat="1" hidden="1" x14ac:dyDescent="0.25">
      <c r="A18" s="84"/>
      <c r="B18" s="84"/>
      <c r="C18" s="84"/>
      <c r="D18" s="68">
        <f t="shared" si="0"/>
        <v>0</v>
      </c>
      <c r="E18" s="68"/>
      <c r="F18" s="68"/>
      <c r="G18" s="71"/>
      <c r="H18" s="66"/>
      <c r="I18" s="70" t="e">
        <f>LOOKUP(H18,BK!$C$2:$C$14,BK!$B$2:$B$14)</f>
        <v>#N/A</v>
      </c>
      <c r="J18" s="67" t="e">
        <f>LOOKUP(H18,BK!$C$2:$C$14,BK!$A$2:$A$14)</f>
        <v>#N/A</v>
      </c>
      <c r="K18" s="67" t="e">
        <f>LOOKUP(H18,BK!$C$2:$C$14,BK!$H$2:$H$14)</f>
        <v>#N/A</v>
      </c>
      <c r="L18" s="69" t="e">
        <f t="shared" si="1"/>
        <v>#N/A</v>
      </c>
      <c r="M18" s="5"/>
    </row>
    <row r="19" spans="1:13" s="45" customFormat="1" hidden="1" x14ac:dyDescent="0.25">
      <c r="A19" s="84"/>
      <c r="B19" s="84"/>
      <c r="C19" s="84"/>
      <c r="D19" s="68">
        <f t="shared" si="0"/>
        <v>0</v>
      </c>
      <c r="E19" s="68"/>
      <c r="F19" s="68"/>
      <c r="G19" s="71"/>
      <c r="H19" s="66"/>
      <c r="I19" s="70" t="e">
        <f>LOOKUP(H19,BK!$C$2:$C$14,BK!$B$2:$B$14)</f>
        <v>#N/A</v>
      </c>
      <c r="J19" s="67" t="e">
        <f>LOOKUP(H19,BK!$C$2:$C$14,BK!$A$2:$A$14)</f>
        <v>#N/A</v>
      </c>
      <c r="K19" s="67" t="e">
        <f>LOOKUP(H19,BK!$C$2:$C$14,BK!$H$2:$H$14)</f>
        <v>#N/A</v>
      </c>
      <c r="L19" s="69" t="e">
        <f t="shared" si="1"/>
        <v>#N/A</v>
      </c>
      <c r="M19" s="5"/>
    </row>
    <row r="20" spans="1:13" s="45" customFormat="1" hidden="1" x14ac:dyDescent="0.25">
      <c r="A20" s="84"/>
      <c r="B20" s="84"/>
      <c r="C20" s="84"/>
      <c r="D20" s="68">
        <f t="shared" si="0"/>
        <v>0</v>
      </c>
      <c r="E20" s="68"/>
      <c r="F20" s="68"/>
      <c r="G20" s="71"/>
      <c r="H20" s="66"/>
      <c r="I20" s="70" t="e">
        <f>LOOKUP(H20,BK!$C$2:$C$14,BK!$B$2:$B$14)</f>
        <v>#N/A</v>
      </c>
      <c r="J20" s="67" t="e">
        <f>LOOKUP(H20,BK!$C$2:$C$14,BK!$A$2:$A$14)</f>
        <v>#N/A</v>
      </c>
      <c r="K20" s="67" t="e">
        <f>LOOKUP(H20,BK!$C$2:$C$14,BK!$H$2:$H$14)</f>
        <v>#N/A</v>
      </c>
      <c r="L20" s="69" t="e">
        <f t="shared" si="1"/>
        <v>#N/A</v>
      </c>
      <c r="M20" s="5"/>
    </row>
    <row r="21" spans="1:13" s="45" customFormat="1" hidden="1" x14ac:dyDescent="0.25">
      <c r="A21" s="84"/>
      <c r="B21" s="84"/>
      <c r="C21" s="84"/>
      <c r="D21" s="68">
        <f t="shared" si="0"/>
        <v>0</v>
      </c>
      <c r="E21" s="68"/>
      <c r="F21" s="68"/>
      <c r="G21" s="71"/>
      <c r="H21" s="66"/>
      <c r="I21" s="70" t="e">
        <f>LOOKUP(H21,BK!$C$2:$C$14,BK!$B$2:$B$14)</f>
        <v>#N/A</v>
      </c>
      <c r="J21" s="67" t="e">
        <f>LOOKUP(H21,BK!$C$2:$C$14,BK!$A$2:$A$14)</f>
        <v>#N/A</v>
      </c>
      <c r="K21" s="67" t="e">
        <f>LOOKUP(H21,BK!$C$2:$C$14,BK!$H$2:$H$14)</f>
        <v>#N/A</v>
      </c>
      <c r="L21" s="69" t="e">
        <f t="shared" si="1"/>
        <v>#N/A</v>
      </c>
      <c r="M21" s="5"/>
    </row>
    <row r="22" spans="1:13" s="45" customFormat="1" hidden="1" x14ac:dyDescent="0.25">
      <c r="A22" s="84"/>
      <c r="B22" s="84"/>
      <c r="C22" s="84"/>
      <c r="D22" s="68">
        <f t="shared" si="0"/>
        <v>0</v>
      </c>
      <c r="E22" s="68"/>
      <c r="F22" s="68"/>
      <c r="G22" s="71"/>
      <c r="H22" s="66"/>
      <c r="I22" s="70" t="e">
        <f>LOOKUP(H22,BK!$C$2:$C$14,BK!$B$2:$B$14)</f>
        <v>#N/A</v>
      </c>
      <c r="J22" s="67" t="e">
        <f>LOOKUP(H22,BK!$C$2:$C$14,BK!$A$2:$A$14)</f>
        <v>#N/A</v>
      </c>
      <c r="K22" s="67" t="e">
        <f>LOOKUP(H22,BK!$C$2:$C$14,BK!$H$2:$H$14)</f>
        <v>#N/A</v>
      </c>
      <c r="L22" s="69" t="e">
        <f t="shared" si="1"/>
        <v>#N/A</v>
      </c>
      <c r="M22" s="5"/>
    </row>
    <row r="23" spans="1:13" s="45" customFormat="1" hidden="1" x14ac:dyDescent="0.25">
      <c r="A23" s="84"/>
      <c r="B23" s="84"/>
      <c r="C23" s="84"/>
      <c r="D23" s="68">
        <f t="shared" si="0"/>
        <v>0</v>
      </c>
      <c r="E23" s="68"/>
      <c r="F23" s="68"/>
      <c r="G23" s="71"/>
      <c r="H23" s="66"/>
      <c r="I23" s="70" t="e">
        <f>LOOKUP(H23,BK!$C$2:$C$14,BK!$B$2:$B$14)</f>
        <v>#N/A</v>
      </c>
      <c r="J23" s="67" t="e">
        <f>LOOKUP(H23,BK!$C$2:$C$14,BK!$A$2:$A$14)</f>
        <v>#N/A</v>
      </c>
      <c r="K23" s="67" t="e">
        <f>LOOKUP(H23,BK!$C$2:$C$14,BK!$H$2:$H$14)</f>
        <v>#N/A</v>
      </c>
      <c r="L23" s="69" t="e">
        <f t="shared" si="1"/>
        <v>#N/A</v>
      </c>
      <c r="M23" s="5"/>
    </row>
    <row r="24" spans="1:13" s="45" customFormat="1" hidden="1" x14ac:dyDescent="0.25">
      <c r="A24" s="84"/>
      <c r="B24" s="84"/>
      <c r="C24" s="84"/>
      <c r="D24" s="68">
        <f t="shared" si="0"/>
        <v>0</v>
      </c>
      <c r="E24" s="68"/>
      <c r="F24" s="68"/>
      <c r="G24" s="71"/>
      <c r="H24" s="66"/>
      <c r="I24" s="70" t="e">
        <f>LOOKUP(H24,BK!$C$2:$C$14,BK!$B$2:$B$14)</f>
        <v>#N/A</v>
      </c>
      <c r="J24" s="67" t="e">
        <f>LOOKUP(H24,BK!$C$2:$C$14,BK!$A$2:$A$14)</f>
        <v>#N/A</v>
      </c>
      <c r="K24" s="67" t="e">
        <f>LOOKUP(H24,BK!$C$2:$C$14,BK!$H$2:$H$14)</f>
        <v>#N/A</v>
      </c>
      <c r="L24" s="69" t="e">
        <f t="shared" si="1"/>
        <v>#N/A</v>
      </c>
      <c r="M24" s="5"/>
    </row>
    <row r="25" spans="1:13" s="45" customFormat="1" hidden="1" x14ac:dyDescent="0.25">
      <c r="A25" s="87" t="s">
        <v>229</v>
      </c>
      <c r="B25"/>
      <c r="C25" s="72" t="s">
        <v>17</v>
      </c>
      <c r="D25" s="68">
        <f t="shared" si="0"/>
        <v>720</v>
      </c>
      <c r="E25" s="68">
        <v>360</v>
      </c>
      <c r="F25" s="68">
        <v>360</v>
      </c>
      <c r="G25" s="71"/>
      <c r="H25" s="66">
        <v>1</v>
      </c>
      <c r="I25" s="70" t="str">
        <f>LOOKUP(H25,BK!$C$2:$C$14,BK!$B$2:$B$14)</f>
        <v>CB</v>
      </c>
      <c r="J25" s="67" t="str">
        <f>LOOKUP(H25,BK!$C$2:$C$14,BK!$A$2:$A$14)</f>
        <v>Compound</v>
      </c>
      <c r="K25" s="67">
        <f>LOOKUP(H25,BK!$C$2:$C$14,BK!$H$2:$H$14)</f>
        <v>0.83338000000000001</v>
      </c>
      <c r="L25" s="69">
        <f t="shared" si="1"/>
        <v>600.03359999999998</v>
      </c>
    </row>
    <row r="26" spans="1:13" s="45" customFormat="1" hidden="1" x14ac:dyDescent="0.25">
      <c r="A26" s="87" t="s">
        <v>231</v>
      </c>
      <c r="B26"/>
      <c r="C26" s="72" t="s">
        <v>202</v>
      </c>
      <c r="D26" s="68">
        <f t="shared" si="0"/>
        <v>666</v>
      </c>
      <c r="E26" s="68">
        <v>329</v>
      </c>
      <c r="F26" s="68">
        <v>337</v>
      </c>
      <c r="G26" s="71"/>
      <c r="H26" s="66">
        <v>6</v>
      </c>
      <c r="I26" s="70" t="str">
        <f>LOOKUP(H26,BK!$C$2:$C$14,BK!$B$2:$B$14)</f>
        <v>IBC</v>
      </c>
      <c r="J26" s="67" t="str">
        <f>LOOKUP(H26,BK!$C$2:$C$14,BK!$A$2:$A$14)</f>
        <v>Instinktiv / Carbonpfeil</v>
      </c>
      <c r="K26" s="67">
        <f>LOOKUP(H26,BK!$C$2:$C$14,BK!$H$2:$H$14)</f>
        <v>0.90095000000000003</v>
      </c>
      <c r="L26" s="69">
        <f t="shared" si="1"/>
        <v>600.03269999999998</v>
      </c>
    </row>
    <row r="27" spans="1:13" s="45" customFormat="1" hidden="1" x14ac:dyDescent="0.25">
      <c r="A27" s="87" t="s">
        <v>230</v>
      </c>
      <c r="B27"/>
      <c r="C27" s="72" t="s">
        <v>25</v>
      </c>
      <c r="D27" s="68">
        <f t="shared" si="0"/>
        <v>708</v>
      </c>
      <c r="E27" s="68">
        <v>351</v>
      </c>
      <c r="F27" s="68">
        <v>357</v>
      </c>
      <c r="G27" s="71"/>
      <c r="H27" s="66">
        <v>2</v>
      </c>
      <c r="I27" s="70" t="str">
        <f>LOOKUP(H27,BK!$C$2:$C$14,BK!$B$2:$B$14)</f>
        <v>REC</v>
      </c>
      <c r="J27" s="67" t="str">
        <f>LOOKUP(H27,BK!$C$2:$C$14,BK!$A$2:$A$14)</f>
        <v>Recurve</v>
      </c>
      <c r="K27" s="67">
        <f>LOOKUP(H27,BK!$C$2:$C$14,BK!$H$2:$H$14)</f>
        <v>0.84749999999999992</v>
      </c>
      <c r="L27" s="69">
        <f t="shared" si="1"/>
        <v>600.03</v>
      </c>
    </row>
    <row r="28" spans="1:13" hidden="1" x14ac:dyDescent="0.25">
      <c r="A28" s="87" t="s">
        <v>232</v>
      </c>
      <c r="B28"/>
      <c r="C28" s="72" t="s">
        <v>26</v>
      </c>
      <c r="D28" s="68">
        <f t="shared" si="0"/>
        <v>613</v>
      </c>
      <c r="E28" s="68">
        <v>301</v>
      </c>
      <c r="F28" s="68">
        <v>312</v>
      </c>
      <c r="G28" s="71"/>
      <c r="H28" s="66">
        <v>9</v>
      </c>
      <c r="I28" s="70" t="str">
        <f>LOOKUP(H28,BK!$C$2:$C$14,BK!$B$2:$B$14)</f>
        <v>LBH</v>
      </c>
      <c r="J28" s="67" t="str">
        <f>LOOKUP(H28,BK!$C$2:$C$14,BK!$A$2:$A$14)</f>
        <v>Lang / Holzpfeil</v>
      </c>
      <c r="K28" s="67">
        <f>LOOKUP(H28,BK!$C$2:$C$14,BK!$H$2:$H$14)</f>
        <v>0.97884000000000004</v>
      </c>
      <c r="L28" s="69">
        <f t="shared" si="1"/>
        <v>600.02891999999997</v>
      </c>
      <c r="M28" s="45"/>
    </row>
    <row r="29" spans="1:13" hidden="1" x14ac:dyDescent="0.25">
      <c r="A29" s="87" t="s">
        <v>233</v>
      </c>
      <c r="B29"/>
      <c r="C29" s="72" t="s">
        <v>101</v>
      </c>
      <c r="D29" s="68">
        <f t="shared" si="0"/>
        <v>695</v>
      </c>
      <c r="E29" s="68">
        <v>347</v>
      </c>
      <c r="F29" s="68">
        <v>348</v>
      </c>
      <c r="G29" s="71"/>
      <c r="H29" s="66">
        <v>3</v>
      </c>
      <c r="I29" s="70" t="str">
        <f>LOOKUP(H29,BK!$C$2:$C$14,BK!$B$2:$B$14)</f>
        <v>BB</v>
      </c>
      <c r="J29" s="67" t="str">
        <f>LOOKUP(H29,BK!$C$2:$C$14,BK!$A$2:$A$14)</f>
        <v>Blankbogen</v>
      </c>
      <c r="K29" s="67">
        <f>LOOKUP(H29,BK!$C$2:$C$14,BK!$H$2:$H$14)</f>
        <v>0.86334999999999995</v>
      </c>
      <c r="L29" s="69">
        <f t="shared" si="1"/>
        <v>600.02824999999996</v>
      </c>
    </row>
    <row r="30" spans="1:13" x14ac:dyDescent="0.25">
      <c r="A30" s="99" t="s">
        <v>165</v>
      </c>
      <c r="B30" s="99" t="s">
        <v>118</v>
      </c>
      <c r="C30" s="100" t="s">
        <v>25</v>
      </c>
      <c r="D30" s="101">
        <f t="shared" si="0"/>
        <v>695</v>
      </c>
      <c r="E30" s="101">
        <v>348</v>
      </c>
      <c r="F30" s="101">
        <v>347</v>
      </c>
      <c r="G30" s="102"/>
      <c r="H30" s="103">
        <v>2</v>
      </c>
      <c r="I30" s="104" t="str">
        <f>LOOKUP(H30,BK!$C$2:$C$14,BK!$B$2:$B$14)</f>
        <v>REC</v>
      </c>
      <c r="J30" s="105" t="str">
        <f>LOOKUP(H30,BK!$C$2:$C$14,BK!$A$2:$A$14)</f>
        <v>Recurve</v>
      </c>
      <c r="K30" s="105">
        <f>LOOKUP(H30,BK!$C$2:$C$14,BK!$H$2:$H$14)</f>
        <v>0.84749999999999992</v>
      </c>
      <c r="L30" s="106">
        <f t="shared" si="1"/>
        <v>589.01249999999993</v>
      </c>
      <c r="M30" s="45"/>
    </row>
    <row r="31" spans="1:13" x14ac:dyDescent="0.25">
      <c r="A31" s="99" t="s">
        <v>215</v>
      </c>
      <c r="B31" s="99" t="s">
        <v>216</v>
      </c>
      <c r="C31" s="100" t="s">
        <v>17</v>
      </c>
      <c r="D31" s="101">
        <f t="shared" si="0"/>
        <v>706</v>
      </c>
      <c r="E31" s="101">
        <v>351</v>
      </c>
      <c r="F31" s="101">
        <v>355</v>
      </c>
      <c r="G31" s="102"/>
      <c r="H31" s="103">
        <v>1</v>
      </c>
      <c r="I31" s="104" t="str">
        <f>LOOKUP(H31,BK!$C$2:$C$14,BK!$B$2:$B$14)</f>
        <v>CB</v>
      </c>
      <c r="J31" s="105" t="str">
        <f>LOOKUP(H31,BK!$C$2:$C$14,BK!$A$2:$A$14)</f>
        <v>Compound</v>
      </c>
      <c r="K31" s="105">
        <f>LOOKUP(H31,BK!$C$2:$C$14,BK!$H$2:$H$14)</f>
        <v>0.83338000000000001</v>
      </c>
      <c r="L31" s="106">
        <f t="shared" si="1"/>
        <v>588.36627999999996</v>
      </c>
      <c r="M31" s="45"/>
    </row>
    <row r="32" spans="1:13" x14ac:dyDescent="0.25">
      <c r="A32" s="107" t="s">
        <v>178</v>
      </c>
      <c r="B32" s="107" t="s">
        <v>179</v>
      </c>
      <c r="C32" s="108" t="s">
        <v>202</v>
      </c>
      <c r="D32" s="101">
        <f t="shared" si="0"/>
        <v>619</v>
      </c>
      <c r="E32" s="101">
        <v>305</v>
      </c>
      <c r="F32" s="101">
        <v>314</v>
      </c>
      <c r="G32" s="102"/>
      <c r="H32" s="103">
        <v>6</v>
      </c>
      <c r="I32" s="104" t="str">
        <f>LOOKUP(H32,BK!$C$2:$C$14,BK!$B$2:$B$14)</f>
        <v>IBC</v>
      </c>
      <c r="J32" s="105" t="str">
        <f>LOOKUP(H32,BK!$C$2:$C$14,BK!$A$2:$A$14)</f>
        <v>Instinktiv / Carbonpfeil</v>
      </c>
      <c r="K32" s="105">
        <f>LOOKUP(H32,BK!$C$2:$C$14,BK!$H$2:$H$14)</f>
        <v>0.90095000000000003</v>
      </c>
      <c r="L32" s="106">
        <f t="shared" si="1"/>
        <v>557.68804999999998</v>
      </c>
      <c r="M32" s="45"/>
    </row>
    <row r="33" spans="1:13" x14ac:dyDescent="0.25">
      <c r="A33" s="109" t="s">
        <v>224</v>
      </c>
      <c r="B33" s="109" t="s">
        <v>225</v>
      </c>
      <c r="C33" s="110" t="s">
        <v>17</v>
      </c>
      <c r="D33" s="111">
        <f t="shared" si="0"/>
        <v>667</v>
      </c>
      <c r="E33" s="111">
        <v>334</v>
      </c>
      <c r="F33" s="111">
        <v>333</v>
      </c>
      <c r="G33" s="112"/>
      <c r="H33" s="113">
        <v>1</v>
      </c>
      <c r="I33" s="114" t="str">
        <f>LOOKUP(H33,BK!$C$2:$C$14,BK!$B$2:$B$14)</f>
        <v>CB</v>
      </c>
      <c r="J33" s="115" t="str">
        <f>LOOKUP(H33,BK!$C$2:$C$14,BK!$A$2:$A$14)</f>
        <v>Compound</v>
      </c>
      <c r="K33" s="115">
        <f>LOOKUP(H33,BK!$C$2:$C$14,BK!$H$2:$H$14)</f>
        <v>0.83338000000000001</v>
      </c>
      <c r="L33" s="116">
        <f t="shared" si="1"/>
        <v>555.86446000000001</v>
      </c>
    </row>
    <row r="34" spans="1:13" x14ac:dyDescent="0.25">
      <c r="A34" s="98" t="s">
        <v>228</v>
      </c>
      <c r="B34" s="98" t="s">
        <v>100</v>
      </c>
      <c r="C34" s="86" t="s">
        <v>101</v>
      </c>
      <c r="D34" s="68">
        <f t="shared" ref="D34:D65" si="2">+E34+F34</f>
        <v>630</v>
      </c>
      <c r="E34" s="68">
        <v>319</v>
      </c>
      <c r="F34" s="68">
        <v>311</v>
      </c>
      <c r="G34" s="71"/>
      <c r="H34" s="66">
        <v>3</v>
      </c>
      <c r="I34" s="70" t="str">
        <f>LOOKUP(H34,BK!$C$2:$C$14,BK!$B$2:$B$14)</f>
        <v>BB</v>
      </c>
      <c r="J34" s="67" t="str">
        <f>LOOKUP(H34,BK!$C$2:$C$14,BK!$A$2:$A$14)</f>
        <v>Blankbogen</v>
      </c>
      <c r="K34" s="67">
        <f>LOOKUP(H34,BK!$C$2:$C$14,BK!$H$2:$H$14)</f>
        <v>0.86334999999999995</v>
      </c>
      <c r="L34" s="69">
        <f t="shared" ref="L34:L65" si="3">D34*K34</f>
        <v>543.91049999999996</v>
      </c>
      <c r="M34" s="45"/>
    </row>
    <row r="35" spans="1:13" x14ac:dyDescent="0.25">
      <c r="A35" s="98" t="s">
        <v>194</v>
      </c>
      <c r="B35" s="98" t="s">
        <v>113</v>
      </c>
      <c r="C35" s="86" t="s">
        <v>202</v>
      </c>
      <c r="D35" s="68">
        <f t="shared" si="2"/>
        <v>598</v>
      </c>
      <c r="E35" s="68">
        <v>300</v>
      </c>
      <c r="F35" s="68">
        <v>298</v>
      </c>
      <c r="G35" s="71"/>
      <c r="H35" s="66">
        <v>6</v>
      </c>
      <c r="I35" s="70" t="str">
        <f>LOOKUP(H35,BK!$C$2:$C$14,BK!$B$2:$B$14)</f>
        <v>IBC</v>
      </c>
      <c r="J35" s="67" t="str">
        <f>LOOKUP(H35,BK!$C$2:$C$14,BK!$A$2:$A$14)</f>
        <v>Instinktiv / Carbonpfeil</v>
      </c>
      <c r="K35" s="67">
        <f>LOOKUP(H35,BK!$C$2:$C$14,BK!$H$2:$H$14)</f>
        <v>0.90095000000000003</v>
      </c>
      <c r="L35" s="69">
        <f t="shared" si="3"/>
        <v>538.7681</v>
      </c>
      <c r="M35" s="45"/>
    </row>
    <row r="36" spans="1:13" x14ac:dyDescent="0.25">
      <c r="A36" s="98" t="s">
        <v>166</v>
      </c>
      <c r="B36" s="98" t="s">
        <v>219</v>
      </c>
      <c r="C36" s="86" t="s">
        <v>26</v>
      </c>
      <c r="D36" s="68">
        <f t="shared" si="2"/>
        <v>588</v>
      </c>
      <c r="E36" s="68">
        <v>293</v>
      </c>
      <c r="F36" s="68">
        <v>295</v>
      </c>
      <c r="G36" s="71"/>
      <c r="H36" s="66">
        <v>6</v>
      </c>
      <c r="I36" s="70" t="str">
        <f>LOOKUP(H36,BK!$C$2:$C$14,BK!$B$2:$B$14)</f>
        <v>IBC</v>
      </c>
      <c r="J36" s="67" t="str">
        <f>LOOKUP(H36,BK!$C$2:$C$14,BK!$A$2:$A$14)</f>
        <v>Instinktiv / Carbonpfeil</v>
      </c>
      <c r="K36" s="67">
        <f>LOOKUP(H36,BK!$C$2:$C$14,BK!$H$2:$H$14)</f>
        <v>0.90095000000000003</v>
      </c>
      <c r="L36" s="69">
        <f t="shared" si="3"/>
        <v>529.7586</v>
      </c>
      <c r="M36" s="45"/>
    </row>
    <row r="37" spans="1:13" x14ac:dyDescent="0.25">
      <c r="A37" s="98" t="s">
        <v>221</v>
      </c>
      <c r="B37" s="98" t="s">
        <v>222</v>
      </c>
      <c r="C37" s="86" t="s">
        <v>223</v>
      </c>
      <c r="D37" s="68">
        <f t="shared" si="2"/>
        <v>623</v>
      </c>
      <c r="E37" s="68">
        <v>319</v>
      </c>
      <c r="F37" s="68">
        <v>304</v>
      </c>
      <c r="G37" s="71"/>
      <c r="H37" s="66">
        <v>2</v>
      </c>
      <c r="I37" s="70" t="str">
        <f>LOOKUP(H37,BK!$C$2:$C$14,BK!$B$2:$B$14)</f>
        <v>REC</v>
      </c>
      <c r="J37" s="67" t="str">
        <f>LOOKUP(H37,BK!$C$2:$C$14,BK!$A$2:$A$14)</f>
        <v>Recurve</v>
      </c>
      <c r="K37" s="67">
        <f>LOOKUP(H37,BK!$C$2:$C$14,BK!$H$2:$H$14)</f>
        <v>0.84749999999999992</v>
      </c>
      <c r="L37" s="69">
        <f t="shared" si="3"/>
        <v>527.99249999999995</v>
      </c>
      <c r="M37" s="45"/>
    </row>
    <row r="38" spans="1:13" x14ac:dyDescent="0.25">
      <c r="A38" s="98" t="s">
        <v>211</v>
      </c>
      <c r="B38" s="98" t="s">
        <v>212</v>
      </c>
      <c r="C38" s="86" t="s">
        <v>25</v>
      </c>
      <c r="D38" s="68">
        <f t="shared" si="2"/>
        <v>621</v>
      </c>
      <c r="E38" s="68">
        <v>317</v>
      </c>
      <c r="F38" s="68">
        <v>304</v>
      </c>
      <c r="G38" s="71"/>
      <c r="H38" s="66">
        <v>2</v>
      </c>
      <c r="I38" s="70" t="str">
        <f>LOOKUP(H38,BK!$C$2:$C$14,BK!$B$2:$B$14)</f>
        <v>REC</v>
      </c>
      <c r="J38" s="67" t="str">
        <f>LOOKUP(H38,BK!$C$2:$C$14,BK!$A$2:$A$14)</f>
        <v>Recurve</v>
      </c>
      <c r="K38" s="67">
        <f>LOOKUP(H38,BK!$C$2:$C$14,BK!$H$2:$H$14)</f>
        <v>0.84749999999999992</v>
      </c>
      <c r="L38" s="69">
        <f t="shared" si="3"/>
        <v>526.2974999999999</v>
      </c>
      <c r="M38" s="45"/>
    </row>
    <row r="39" spans="1:13" x14ac:dyDescent="0.25">
      <c r="A39" s="98" t="s">
        <v>112</v>
      </c>
      <c r="B39" s="98" t="s">
        <v>113</v>
      </c>
      <c r="C39" s="86" t="s">
        <v>202</v>
      </c>
      <c r="D39" s="68">
        <f t="shared" si="2"/>
        <v>577</v>
      </c>
      <c r="E39" s="68">
        <v>285</v>
      </c>
      <c r="F39" s="68">
        <v>292</v>
      </c>
      <c r="G39" s="71"/>
      <c r="H39" s="66">
        <v>6</v>
      </c>
      <c r="I39" s="70" t="str">
        <f>LOOKUP(H39,BK!$C$2:$C$14,BK!$B$2:$B$14)</f>
        <v>IBC</v>
      </c>
      <c r="J39" s="67" t="str">
        <f>LOOKUP(H39,BK!$C$2:$C$14,BK!$A$2:$A$14)</f>
        <v>Instinktiv / Carbonpfeil</v>
      </c>
      <c r="K39" s="67">
        <f>LOOKUP(H39,BK!$C$2:$C$14,BK!$H$2:$H$14)</f>
        <v>0.90095000000000003</v>
      </c>
      <c r="L39" s="69">
        <f t="shared" si="3"/>
        <v>519.84815000000003</v>
      </c>
      <c r="M39" s="45"/>
    </row>
    <row r="40" spans="1:13" x14ac:dyDescent="0.25">
      <c r="A40" s="109" t="s">
        <v>172</v>
      </c>
      <c r="B40" s="109" t="s">
        <v>173</v>
      </c>
      <c r="C40" s="110" t="s">
        <v>202</v>
      </c>
      <c r="D40" s="111">
        <f t="shared" si="2"/>
        <v>524</v>
      </c>
      <c r="E40" s="111">
        <v>263</v>
      </c>
      <c r="F40" s="111">
        <v>261</v>
      </c>
      <c r="G40" s="112"/>
      <c r="H40" s="113">
        <v>6</v>
      </c>
      <c r="I40" s="114" t="str">
        <f>LOOKUP(H40,BK!$C$2:$C$14,BK!$B$2:$B$14)</f>
        <v>IBC</v>
      </c>
      <c r="J40" s="115" t="str">
        <f>LOOKUP(H40,BK!$C$2:$C$14,BK!$A$2:$A$14)</f>
        <v>Instinktiv / Carbonpfeil</v>
      </c>
      <c r="K40" s="115">
        <f>LOOKUP(H40,BK!$C$2:$C$14,BK!$H$2:$H$14)</f>
        <v>0.90095000000000003</v>
      </c>
      <c r="L40" s="116">
        <f t="shared" si="3"/>
        <v>472.09780000000001</v>
      </c>
      <c r="M40" s="45"/>
    </row>
    <row r="41" spans="1:13" x14ac:dyDescent="0.25">
      <c r="A41" s="109" t="s">
        <v>220</v>
      </c>
      <c r="B41" s="109" t="s">
        <v>115</v>
      </c>
      <c r="C41" s="110" t="s">
        <v>202</v>
      </c>
      <c r="D41" s="111">
        <f t="shared" si="2"/>
        <v>516</v>
      </c>
      <c r="E41" s="111">
        <v>236</v>
      </c>
      <c r="F41" s="111">
        <v>280</v>
      </c>
      <c r="G41" s="112"/>
      <c r="H41" s="113">
        <v>6</v>
      </c>
      <c r="I41" s="114" t="str">
        <f>LOOKUP(H41,BK!$C$2:$C$14,BK!$B$2:$B$14)</f>
        <v>IBC</v>
      </c>
      <c r="J41" s="115" t="str">
        <f>LOOKUP(H41,BK!$C$2:$C$14,BK!$A$2:$A$14)</f>
        <v>Instinktiv / Carbonpfeil</v>
      </c>
      <c r="K41" s="115">
        <f>LOOKUP(H41,BK!$C$2:$C$14,BK!$H$2:$H$14)</f>
        <v>0.90095000000000003</v>
      </c>
      <c r="L41" s="116">
        <f t="shared" si="3"/>
        <v>464.89019999999999</v>
      </c>
      <c r="M41" s="45"/>
    </row>
    <row r="42" spans="1:13" x14ac:dyDescent="0.25">
      <c r="A42" s="85" t="s">
        <v>199</v>
      </c>
      <c r="B42" s="85" t="s">
        <v>200</v>
      </c>
      <c r="C42" s="86" t="s">
        <v>17</v>
      </c>
      <c r="D42" s="68">
        <f t="shared" si="2"/>
        <v>556</v>
      </c>
      <c r="E42" s="68">
        <v>268</v>
      </c>
      <c r="F42" s="68">
        <v>288</v>
      </c>
      <c r="G42" s="71"/>
      <c r="H42" s="66">
        <v>1</v>
      </c>
      <c r="I42" s="70" t="str">
        <f>LOOKUP(H42,BK!$C$2:$C$14,BK!$B$2:$B$14)</f>
        <v>CB</v>
      </c>
      <c r="J42" s="67" t="str">
        <f>LOOKUP(H42,BK!$C$2:$C$14,BK!$A$2:$A$14)</f>
        <v>Compound</v>
      </c>
      <c r="K42" s="67">
        <f>LOOKUP(H42,BK!$C$2:$C$14,BK!$H$2:$H$14)</f>
        <v>0.83338000000000001</v>
      </c>
      <c r="L42" s="69">
        <f t="shared" si="3"/>
        <v>463.35928000000001</v>
      </c>
    </row>
    <row r="43" spans="1:13" x14ac:dyDescent="0.25">
      <c r="A43" s="117" t="s">
        <v>103</v>
      </c>
      <c r="B43" s="117" t="s">
        <v>106</v>
      </c>
      <c r="C43" s="118" t="s">
        <v>101</v>
      </c>
      <c r="D43" s="119">
        <f t="shared" si="2"/>
        <v>526</v>
      </c>
      <c r="E43" s="119">
        <v>271</v>
      </c>
      <c r="F43" s="119">
        <v>255</v>
      </c>
      <c r="G43" s="120"/>
      <c r="H43" s="121">
        <v>3</v>
      </c>
      <c r="I43" s="122" t="str">
        <f>LOOKUP(H43,BK!$C$2:$C$14,BK!$B$2:$B$14)</f>
        <v>BB</v>
      </c>
      <c r="J43" s="123" t="str">
        <f>LOOKUP(H43,BK!$C$2:$C$14,BK!$A$2:$A$14)</f>
        <v>Blankbogen</v>
      </c>
      <c r="K43" s="123">
        <f>LOOKUP(H43,BK!$C$2:$C$14,BK!$H$2:$H$14)</f>
        <v>0.86334999999999995</v>
      </c>
      <c r="L43" s="124">
        <f t="shared" si="3"/>
        <v>454.12209999999999</v>
      </c>
      <c r="M43" s="45"/>
    </row>
    <row r="44" spans="1:13" x14ac:dyDescent="0.25">
      <c r="A44" s="98" t="s">
        <v>103</v>
      </c>
      <c r="B44" s="98" t="s">
        <v>104</v>
      </c>
      <c r="C44" s="86" t="s">
        <v>202</v>
      </c>
      <c r="D44" s="68">
        <f t="shared" si="2"/>
        <v>504</v>
      </c>
      <c r="E44" s="68">
        <v>248</v>
      </c>
      <c r="F44" s="68">
        <v>256</v>
      </c>
      <c r="G44" s="71"/>
      <c r="H44" s="66">
        <v>6</v>
      </c>
      <c r="I44" s="70" t="str">
        <f>LOOKUP(H44,BK!$C$2:$C$14,BK!$B$2:$B$14)</f>
        <v>IBC</v>
      </c>
      <c r="J44" s="67" t="str">
        <f>LOOKUP(H44,BK!$C$2:$C$14,BK!$A$2:$A$14)</f>
        <v>Instinktiv / Carbonpfeil</v>
      </c>
      <c r="K44" s="67">
        <f>LOOKUP(H44,BK!$C$2:$C$14,BK!$H$2:$H$14)</f>
        <v>0.90095000000000003</v>
      </c>
      <c r="L44" s="69">
        <f t="shared" si="3"/>
        <v>454.0788</v>
      </c>
      <c r="M44" s="45"/>
    </row>
    <row r="45" spans="1:13" x14ac:dyDescent="0.25">
      <c r="A45" s="98" t="s">
        <v>205</v>
      </c>
      <c r="B45" s="98" t="s">
        <v>206</v>
      </c>
      <c r="C45" s="86" t="s">
        <v>202</v>
      </c>
      <c r="D45" s="68">
        <f t="shared" si="2"/>
        <v>497</v>
      </c>
      <c r="E45" s="68">
        <v>247</v>
      </c>
      <c r="F45" s="68">
        <v>250</v>
      </c>
      <c r="G45" s="71"/>
      <c r="H45" s="66">
        <v>6</v>
      </c>
      <c r="I45" s="70" t="str">
        <f>LOOKUP(H45,BK!$C$2:$C$14,BK!$B$2:$B$14)</f>
        <v>IBC</v>
      </c>
      <c r="J45" s="67" t="str">
        <f>LOOKUP(H45,BK!$C$2:$C$14,BK!$A$2:$A$14)</f>
        <v>Instinktiv / Carbonpfeil</v>
      </c>
      <c r="K45" s="67">
        <f>LOOKUP(H45,BK!$C$2:$C$14,BK!$H$2:$H$14)</f>
        <v>0.90095000000000003</v>
      </c>
      <c r="L45" s="69">
        <f t="shared" si="3"/>
        <v>447.77215000000001</v>
      </c>
      <c r="M45" s="45"/>
    </row>
    <row r="46" spans="1:13" x14ac:dyDescent="0.25">
      <c r="A46" s="85" t="s">
        <v>203</v>
      </c>
      <c r="B46" s="85" t="s">
        <v>204</v>
      </c>
      <c r="C46" s="86" t="s">
        <v>202</v>
      </c>
      <c r="D46" s="68">
        <f t="shared" si="2"/>
        <v>379</v>
      </c>
      <c r="E46" s="68">
        <v>198</v>
      </c>
      <c r="F46" s="68">
        <v>181</v>
      </c>
      <c r="G46" s="71"/>
      <c r="H46" s="66">
        <v>6</v>
      </c>
      <c r="I46" s="70" t="str">
        <f>LOOKUP(H46,BK!$C$2:$C$14,BK!$B$2:$B$14)</f>
        <v>IBC</v>
      </c>
      <c r="J46" s="67" t="str">
        <f>LOOKUP(H46,BK!$C$2:$C$14,BK!$A$2:$A$14)</f>
        <v>Instinktiv / Carbonpfeil</v>
      </c>
      <c r="K46" s="67">
        <f>LOOKUP(H46,BK!$C$2:$C$14,BK!$H$2:$H$14)</f>
        <v>0.90095000000000003</v>
      </c>
      <c r="L46" s="69">
        <f t="shared" si="3"/>
        <v>341.46005000000002</v>
      </c>
      <c r="M46" s="45"/>
    </row>
    <row r="47" spans="1:13" x14ac:dyDescent="0.25">
      <c r="A47" s="98" t="s">
        <v>217</v>
      </c>
      <c r="B47" s="98" t="s">
        <v>218</v>
      </c>
      <c r="C47" s="86" t="s">
        <v>202</v>
      </c>
      <c r="D47" s="68">
        <f t="shared" si="2"/>
        <v>349</v>
      </c>
      <c r="E47" s="68">
        <v>185</v>
      </c>
      <c r="F47" s="68">
        <v>164</v>
      </c>
      <c r="G47" s="71"/>
      <c r="H47" s="66">
        <v>6</v>
      </c>
      <c r="I47" s="70" t="str">
        <f>LOOKUP(H47,BK!$C$2:$C$14,BK!$B$2:$B$14)</f>
        <v>IBC</v>
      </c>
      <c r="J47" s="67" t="str">
        <f>LOOKUP(H47,BK!$C$2:$C$14,BK!$A$2:$A$14)</f>
        <v>Instinktiv / Carbonpfeil</v>
      </c>
      <c r="K47" s="67">
        <f>LOOKUP(H47,BK!$C$2:$C$14,BK!$H$2:$H$14)</f>
        <v>0.90095000000000003</v>
      </c>
      <c r="L47" s="69">
        <f t="shared" si="3"/>
        <v>314.43155000000002</v>
      </c>
      <c r="M47" s="45"/>
    </row>
    <row r="48" spans="1:13" x14ac:dyDescent="0.25">
      <c r="A48" s="85" t="s">
        <v>199</v>
      </c>
      <c r="B48" s="85" t="s">
        <v>201</v>
      </c>
      <c r="C48" s="86" t="s">
        <v>202</v>
      </c>
      <c r="D48" s="68">
        <f t="shared" si="2"/>
        <v>348</v>
      </c>
      <c r="E48" s="68">
        <v>150</v>
      </c>
      <c r="F48" s="68">
        <v>198</v>
      </c>
      <c r="G48" s="71"/>
      <c r="H48" s="66">
        <v>6</v>
      </c>
      <c r="I48" s="70" t="str">
        <f>LOOKUP(H48,BK!$C$2:$C$14,BK!$B$2:$B$14)</f>
        <v>IBC</v>
      </c>
      <c r="J48" s="67" t="str">
        <f>LOOKUP(H48,BK!$C$2:$C$14,BK!$A$2:$A$14)</f>
        <v>Instinktiv / Carbonpfeil</v>
      </c>
      <c r="K48" s="67">
        <f>LOOKUP(H48,BK!$C$2:$C$14,BK!$H$2:$H$14)</f>
        <v>0.90095000000000003</v>
      </c>
      <c r="L48" s="69">
        <f t="shared" si="3"/>
        <v>313.53059999999999</v>
      </c>
      <c r="M48" s="45"/>
    </row>
    <row r="49" spans="1:13" x14ac:dyDescent="0.25">
      <c r="A49" s="98" t="s">
        <v>213</v>
      </c>
      <c r="B49" s="98" t="s">
        <v>214</v>
      </c>
      <c r="C49" s="86" t="s">
        <v>202</v>
      </c>
      <c r="D49" s="68">
        <f t="shared" si="2"/>
        <v>313</v>
      </c>
      <c r="E49" s="68">
        <v>146</v>
      </c>
      <c r="F49" s="68">
        <v>167</v>
      </c>
      <c r="G49" s="71"/>
      <c r="H49" s="66">
        <v>6</v>
      </c>
      <c r="I49" s="70" t="str">
        <f>LOOKUP(H49,BK!$C$2:$C$14,BK!$B$2:$B$14)</f>
        <v>IBC</v>
      </c>
      <c r="J49" s="67" t="str">
        <f>LOOKUP(H49,BK!$C$2:$C$14,BK!$A$2:$A$14)</f>
        <v>Instinktiv / Carbonpfeil</v>
      </c>
      <c r="K49" s="67">
        <f>LOOKUP(H49,BK!$C$2:$C$14,BK!$H$2:$H$14)</f>
        <v>0.90095000000000003</v>
      </c>
      <c r="L49" s="69">
        <f t="shared" si="3"/>
        <v>281.99734999999998</v>
      </c>
      <c r="M49" s="45"/>
    </row>
    <row r="50" spans="1:13" x14ac:dyDescent="0.25">
      <c r="A50" s="98" t="s">
        <v>226</v>
      </c>
      <c r="B50" s="98" t="s">
        <v>227</v>
      </c>
      <c r="C50" s="86" t="s">
        <v>202</v>
      </c>
      <c r="D50" s="68">
        <f t="shared" si="2"/>
        <v>214</v>
      </c>
      <c r="E50" s="68">
        <v>109</v>
      </c>
      <c r="F50" s="68">
        <v>105</v>
      </c>
      <c r="G50" s="71"/>
      <c r="H50" s="66">
        <v>6</v>
      </c>
      <c r="I50" s="70" t="str">
        <f>LOOKUP(H50,BK!$C$2:$C$14,BK!$B$2:$B$14)</f>
        <v>IBC</v>
      </c>
      <c r="J50" s="67" t="str">
        <f>LOOKUP(H50,BK!$C$2:$C$14,BK!$A$2:$A$14)</f>
        <v>Instinktiv / Carbonpfeil</v>
      </c>
      <c r="K50" s="67">
        <f>LOOKUP(H50,BK!$C$2:$C$14,BK!$H$2:$H$14)</f>
        <v>0.90095000000000003</v>
      </c>
      <c r="L50" s="69">
        <f t="shared" si="3"/>
        <v>192.80330000000001</v>
      </c>
      <c r="M50" s="45"/>
    </row>
    <row r="51" spans="1:13" x14ac:dyDescent="0.25">
      <c r="A51" s="98" t="s">
        <v>207</v>
      </c>
      <c r="B51" s="98" t="s">
        <v>208</v>
      </c>
      <c r="C51" s="86" t="s">
        <v>202</v>
      </c>
      <c r="D51" s="68">
        <f t="shared" si="2"/>
        <v>0</v>
      </c>
      <c r="E51" s="68"/>
      <c r="F51" s="68"/>
      <c r="G51" s="71"/>
      <c r="H51" s="66">
        <v>6</v>
      </c>
      <c r="I51" s="70" t="str">
        <f>LOOKUP(H51,BK!$C$2:$C$14,BK!$B$2:$B$14)</f>
        <v>IBC</v>
      </c>
      <c r="J51" s="67" t="str">
        <f>LOOKUP(H51,BK!$C$2:$C$14,BK!$A$2:$A$14)</f>
        <v>Instinktiv / Carbonpfeil</v>
      </c>
      <c r="K51" s="67">
        <f>LOOKUP(H51,BK!$C$2:$C$14,BK!$H$2:$H$14)</f>
        <v>0.90095000000000003</v>
      </c>
      <c r="L51" s="69">
        <f t="shared" si="3"/>
        <v>0</v>
      </c>
      <c r="M51" s="45"/>
    </row>
    <row r="52" spans="1:13" x14ac:dyDescent="0.25">
      <c r="A52" s="98" t="s">
        <v>209</v>
      </c>
      <c r="B52" s="98" t="s">
        <v>210</v>
      </c>
      <c r="C52" s="86" t="s">
        <v>202</v>
      </c>
      <c r="D52" s="68">
        <f t="shared" si="2"/>
        <v>0</v>
      </c>
      <c r="E52" s="68"/>
      <c r="F52" s="68"/>
      <c r="G52" s="71"/>
      <c r="H52" s="66">
        <v>6</v>
      </c>
      <c r="I52" s="70" t="str">
        <f>LOOKUP(H52,BK!$C$2:$C$14,BK!$B$2:$B$14)</f>
        <v>IBC</v>
      </c>
      <c r="J52" s="67" t="str">
        <f>LOOKUP(H52,BK!$C$2:$C$14,BK!$A$2:$A$14)</f>
        <v>Instinktiv / Carbonpfeil</v>
      </c>
      <c r="K52" s="67">
        <f>LOOKUP(H52,BK!$C$2:$C$14,BK!$H$2:$H$14)</f>
        <v>0.90095000000000003</v>
      </c>
      <c r="L52" s="69">
        <f t="shared" si="3"/>
        <v>0</v>
      </c>
      <c r="M52" s="45"/>
    </row>
    <row r="53" spans="1:13" x14ac:dyDescent="0.25">
      <c r="A53" s="98" t="s">
        <v>117</v>
      </c>
      <c r="B53" s="98" t="s">
        <v>118</v>
      </c>
      <c r="C53" s="86" t="s">
        <v>26</v>
      </c>
      <c r="D53" s="68">
        <f t="shared" si="2"/>
        <v>0</v>
      </c>
      <c r="E53" s="68"/>
      <c r="F53" s="68"/>
      <c r="G53" s="71"/>
      <c r="H53" s="66">
        <v>9</v>
      </c>
      <c r="I53" s="70" t="str">
        <f>LOOKUP(H53,BK!$C$2:$C$14,BK!$B$2:$B$14)</f>
        <v>LBH</v>
      </c>
      <c r="J53" s="67" t="str">
        <f>LOOKUP(H53,BK!$C$2:$C$14,BK!$A$2:$A$14)</f>
        <v>Lang / Holzpfeil</v>
      </c>
      <c r="K53" s="67">
        <f>LOOKUP(H53,BK!$C$2:$C$14,BK!$H$2:$H$14)</f>
        <v>0.97884000000000004</v>
      </c>
      <c r="L53" s="69">
        <f t="shared" si="3"/>
        <v>0</v>
      </c>
    </row>
    <row r="54" spans="1:13" x14ac:dyDescent="0.25">
      <c r="A54" s="85"/>
      <c r="B54" s="85"/>
      <c r="C54" s="86"/>
      <c r="D54" s="68">
        <f t="shared" si="2"/>
        <v>0</v>
      </c>
      <c r="E54" s="68"/>
      <c r="F54" s="68"/>
      <c r="G54" s="71"/>
      <c r="H54" s="66">
        <v>3</v>
      </c>
      <c r="I54" s="70" t="str">
        <f>LOOKUP(H54,BK!$C$2:$C$14,BK!$B$2:$B$14)</f>
        <v>BB</v>
      </c>
      <c r="J54" s="67" t="str">
        <f>LOOKUP(H54,BK!$C$2:$C$14,BK!$A$2:$A$14)</f>
        <v>Blankbogen</v>
      </c>
      <c r="K54" s="67">
        <f>LOOKUP(H54,BK!$C$2:$C$14,BK!$H$2:$H$14)</f>
        <v>0.86334999999999995</v>
      </c>
      <c r="L54" s="69">
        <f t="shared" si="3"/>
        <v>0</v>
      </c>
    </row>
    <row r="55" spans="1:13" x14ac:dyDescent="0.25">
      <c r="H55" s="39"/>
    </row>
  </sheetData>
  <sheetProtection formatCells="0" formatColumns="0" formatRows="0" insertRows="0" deleteRows="0" autoFilter="0"/>
  <autoFilter ref="A1:M1">
    <sortState ref="A2:M54">
      <sortCondition descending="1" ref="L1"/>
    </sortState>
  </autoFilter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&amp;L&amp;"-,Bold"&amp;20 2.Fun-Turnier des BSC Stockerau&amp;"-,Regular"&amp;11
&amp;"-,Bold"&amp;14 30m / 122cm Auflage</oddHeader>
    <oddFooter xml:space="preserve">&amp;LDatum: 14. Juni 2016&amp;R&amp;P /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K11" sqref="K11"/>
    </sheetView>
  </sheetViews>
  <sheetFormatPr baseColWidth="10" defaultColWidth="11.42578125" defaultRowHeight="15" x14ac:dyDescent="0.25"/>
  <cols>
    <col min="1" max="1" width="24.140625" style="1" customWidth="1"/>
    <col min="2" max="2" width="6.5703125" style="2" bestFit="1" customWidth="1"/>
    <col min="3" max="3" width="9.7109375" style="3" customWidth="1"/>
    <col min="4" max="4" width="25" style="3" customWidth="1"/>
    <col min="5" max="5" width="9.140625" style="1" customWidth="1"/>
    <col min="6" max="6" width="11.5703125" style="4" customWidth="1"/>
    <col min="7" max="7" width="15.85546875" style="1" bestFit="1" customWidth="1"/>
    <col min="8" max="8" width="6.85546875" style="5" bestFit="1" customWidth="1"/>
    <col min="9" max="16384" width="11.42578125" style="1"/>
  </cols>
  <sheetData>
    <row r="1" spans="1:8" ht="19.5" thickBot="1" x14ac:dyDescent="0.35">
      <c r="A1" s="40" t="s">
        <v>0</v>
      </c>
      <c r="B1" s="41" t="s">
        <v>15</v>
      </c>
      <c r="C1" s="42" t="s">
        <v>47</v>
      </c>
      <c r="D1" s="42" t="s">
        <v>55</v>
      </c>
      <c r="E1" s="40" t="s">
        <v>2</v>
      </c>
      <c r="F1" s="43" t="s">
        <v>3</v>
      </c>
      <c r="G1" s="40" t="s">
        <v>7</v>
      </c>
      <c r="H1" s="44" t="s">
        <v>4</v>
      </c>
    </row>
    <row r="2" spans="1:8" s="45" customFormat="1" x14ac:dyDescent="0.25">
      <c r="A2" s="47" t="s">
        <v>13</v>
      </c>
      <c r="B2" s="48" t="s">
        <v>16</v>
      </c>
      <c r="C2" s="49" t="s">
        <v>59</v>
      </c>
      <c r="D2" s="1" t="str">
        <f>LOOKUP(C2,BK!$B$2:$B$14,BK!$A$2:$A$14)</f>
        <v>Compound ohne Visier</v>
      </c>
      <c r="E2" s="1">
        <f>LOOKUP(C2,BK!$B$2:$B$14,BK!$H$2:$H$14)</f>
        <v>0</v>
      </c>
      <c r="F2" s="50">
        <v>540</v>
      </c>
      <c r="G2" s="46">
        <f t="shared" ref="G2:G33" si="0">F2*E2</f>
        <v>0</v>
      </c>
    </row>
    <row r="3" spans="1:8" s="45" customFormat="1" x14ac:dyDescent="0.25">
      <c r="A3" s="47" t="s">
        <v>12</v>
      </c>
      <c r="B3" s="48" t="s">
        <v>16</v>
      </c>
      <c r="C3" s="49" t="s">
        <v>54</v>
      </c>
      <c r="D3" s="1" t="str">
        <f>LOOKUP(C3,BK!$B$2:$B$14,BK!$A$2:$A$14)</f>
        <v>Primitiv / Holzpfeil</v>
      </c>
      <c r="E3" s="1">
        <f>LOOKUP(C3,BK!$B$2:$B$14,BK!$H$2:$H$14)</f>
        <v>0</v>
      </c>
      <c r="F3" s="50">
        <v>580</v>
      </c>
      <c r="G3" s="46">
        <f t="shared" si="0"/>
        <v>0</v>
      </c>
    </row>
    <row r="4" spans="1:8" s="45" customFormat="1" x14ac:dyDescent="0.25">
      <c r="A4" s="47" t="s">
        <v>5</v>
      </c>
      <c r="B4" s="48" t="s">
        <v>16</v>
      </c>
      <c r="C4" s="49" t="s">
        <v>9</v>
      </c>
      <c r="D4" s="1" t="str">
        <f>LOOKUP(C4,BK!$B$2:$B$14,BK!$A$2:$A$14)</f>
        <v>Blankbogen</v>
      </c>
      <c r="E4" s="1">
        <f>LOOKUP(C4,BK!$B$2:$B$14,BK!$H$2:$H$14)</f>
        <v>0.86334999999999995</v>
      </c>
      <c r="F4" s="50">
        <v>456</v>
      </c>
      <c r="G4" s="46">
        <f t="shared" si="0"/>
        <v>393.68759999999997</v>
      </c>
    </row>
    <row r="5" spans="1:8" s="45" customFormat="1" x14ac:dyDescent="0.25">
      <c r="A5" s="47" t="s">
        <v>60</v>
      </c>
      <c r="B5" s="48" t="s">
        <v>57</v>
      </c>
      <c r="C5" s="49" t="s">
        <v>37</v>
      </c>
      <c r="D5" s="1" t="str">
        <f>LOOKUP(C5,BK!$B$2:$B$14,BK!$A$2:$A$14)</f>
        <v>Compound ohne Visier</v>
      </c>
      <c r="E5" s="1">
        <f>LOOKUP(C5,BK!$B$2:$B$14,BK!$H$2:$H$14)</f>
        <v>0</v>
      </c>
      <c r="F5" s="50">
        <v>599</v>
      </c>
      <c r="G5" s="46">
        <f t="shared" si="0"/>
        <v>0</v>
      </c>
    </row>
    <row r="6" spans="1:8" s="45" customFormat="1" x14ac:dyDescent="0.25">
      <c r="A6" s="47" t="s">
        <v>58</v>
      </c>
      <c r="B6" s="48" t="s">
        <v>57</v>
      </c>
      <c r="C6" s="49" t="s">
        <v>59</v>
      </c>
      <c r="D6" s="1" t="str">
        <f>LOOKUP(C6,BK!$B$2:$B$14,BK!$A$2:$A$14)</f>
        <v>Compound ohne Visier</v>
      </c>
      <c r="E6" s="1">
        <f>LOOKUP(C6,BK!$B$2:$B$14,BK!$H$2:$H$14)</f>
        <v>0</v>
      </c>
      <c r="F6" s="50">
        <v>599</v>
      </c>
      <c r="G6" s="46">
        <f t="shared" si="0"/>
        <v>0</v>
      </c>
    </row>
    <row r="7" spans="1:8" s="45" customFormat="1" x14ac:dyDescent="0.25">
      <c r="A7" s="47" t="s">
        <v>56</v>
      </c>
      <c r="B7" s="48" t="s">
        <v>57</v>
      </c>
      <c r="C7" s="49" t="s">
        <v>11</v>
      </c>
      <c r="D7" s="1" t="str">
        <f>LOOKUP(C7,BK!$B$2:$B$14,BK!$A$2:$A$14)</f>
        <v>Primitiv / Holzpfeil</v>
      </c>
      <c r="E7" s="1">
        <f>LOOKUP(C7,BK!$B$2:$B$14,BK!$H$2:$H$14)</f>
        <v>0</v>
      </c>
      <c r="F7" s="50">
        <v>599</v>
      </c>
      <c r="G7" s="46">
        <f t="shared" si="0"/>
        <v>0</v>
      </c>
    </row>
    <row r="8" spans="1:8" s="45" customFormat="1" x14ac:dyDescent="0.25">
      <c r="A8" s="47"/>
      <c r="B8" s="48"/>
      <c r="C8" s="49"/>
      <c r="D8" s="1" t="e">
        <f>LOOKUP(C8,BK!$B$2:$B$14,BK!$A$2:$A$14)</f>
        <v>#N/A</v>
      </c>
      <c r="E8" s="1"/>
      <c r="F8" s="50"/>
      <c r="G8" s="46">
        <f t="shared" si="0"/>
        <v>0</v>
      </c>
    </row>
    <row r="9" spans="1:8" s="45" customFormat="1" x14ac:dyDescent="0.25">
      <c r="A9" s="47"/>
      <c r="B9" s="48"/>
      <c r="C9" s="49"/>
      <c r="D9" s="1" t="e">
        <f>LOOKUP(C9,BK!$B$2:$B$14,BK!$A$2:$A$14)</f>
        <v>#N/A</v>
      </c>
      <c r="E9" s="1"/>
      <c r="F9" s="50"/>
      <c r="G9" s="46">
        <f t="shared" si="0"/>
        <v>0</v>
      </c>
    </row>
    <row r="10" spans="1:8" s="45" customFormat="1" x14ac:dyDescent="0.25">
      <c r="A10" s="47"/>
      <c r="B10" s="48"/>
      <c r="C10" s="49"/>
      <c r="D10" s="1" t="e">
        <f>LOOKUP(C10,BK!$B$2:$B$14,BK!$A$2:$A$14)</f>
        <v>#N/A</v>
      </c>
      <c r="E10" s="1"/>
      <c r="F10" s="50"/>
      <c r="G10" s="46">
        <f t="shared" si="0"/>
        <v>0</v>
      </c>
    </row>
    <row r="11" spans="1:8" s="45" customFormat="1" x14ac:dyDescent="0.25">
      <c r="A11" s="47"/>
      <c r="B11" s="48"/>
      <c r="C11" s="49"/>
      <c r="D11" s="1" t="e">
        <f>LOOKUP(C11,BK!$B$2:$B$14,BK!$A$2:$A$14)</f>
        <v>#N/A</v>
      </c>
      <c r="E11" s="1"/>
      <c r="F11" s="50"/>
      <c r="G11" s="46">
        <f t="shared" si="0"/>
        <v>0</v>
      </c>
    </row>
    <row r="12" spans="1:8" s="45" customFormat="1" x14ac:dyDescent="0.25">
      <c r="A12" s="47"/>
      <c r="B12" s="48"/>
      <c r="C12" s="49"/>
      <c r="D12" s="1" t="e">
        <f>LOOKUP(C12,BK!$B$2:$B$14,BK!$A$2:$A$14)</f>
        <v>#N/A</v>
      </c>
      <c r="E12" s="1"/>
      <c r="F12" s="50"/>
      <c r="G12" s="46">
        <f t="shared" si="0"/>
        <v>0</v>
      </c>
    </row>
    <row r="13" spans="1:8" s="45" customFormat="1" x14ac:dyDescent="0.25">
      <c r="A13" s="47"/>
      <c r="B13" s="48"/>
      <c r="C13" s="49"/>
      <c r="D13" s="1" t="e">
        <f>LOOKUP(C13,BK!$B$2:$B$14,BK!$A$2:$A$14)</f>
        <v>#N/A</v>
      </c>
      <c r="E13" s="1"/>
      <c r="F13" s="50"/>
      <c r="G13" s="46">
        <f t="shared" si="0"/>
        <v>0</v>
      </c>
    </row>
    <row r="14" spans="1:8" s="45" customFormat="1" x14ac:dyDescent="0.25">
      <c r="A14" s="47"/>
      <c r="B14" s="48"/>
      <c r="C14" s="49"/>
      <c r="D14" s="1" t="e">
        <f>LOOKUP(C14,BK!$B$2:$B$14,BK!$A$2:$A$14)</f>
        <v>#N/A</v>
      </c>
      <c r="E14" s="1"/>
      <c r="F14" s="50"/>
      <c r="G14" s="46">
        <f t="shared" si="0"/>
        <v>0</v>
      </c>
    </row>
    <row r="15" spans="1:8" s="45" customFormat="1" x14ac:dyDescent="0.25">
      <c r="A15" s="47"/>
      <c r="B15" s="48"/>
      <c r="C15" s="49"/>
      <c r="D15" s="1" t="e">
        <f>LOOKUP(C15,BK!$B$2:$B$14,BK!$A$2:$A$14)</f>
        <v>#N/A</v>
      </c>
      <c r="E15" s="1"/>
      <c r="F15" s="50"/>
      <c r="G15" s="46">
        <f t="shared" si="0"/>
        <v>0</v>
      </c>
    </row>
    <row r="16" spans="1:8" s="45" customFormat="1" x14ac:dyDescent="0.25">
      <c r="A16" s="47"/>
      <c r="B16" s="48"/>
      <c r="C16" s="49"/>
      <c r="D16" s="1" t="e">
        <f>LOOKUP(C16,BK!$B$2:$B$14,BK!$A$2:$A$14)</f>
        <v>#N/A</v>
      </c>
      <c r="E16" s="1"/>
      <c r="F16" s="50"/>
      <c r="G16" s="46">
        <f t="shared" si="0"/>
        <v>0</v>
      </c>
    </row>
    <row r="17" spans="1:7" s="45" customFormat="1" x14ac:dyDescent="0.25">
      <c r="A17" s="47"/>
      <c r="B17" s="48"/>
      <c r="C17" s="49"/>
      <c r="D17" s="1" t="e">
        <f>LOOKUP(C17,BK!$B$2:$B$14,BK!$A$2:$A$14)</f>
        <v>#N/A</v>
      </c>
      <c r="E17" s="1"/>
      <c r="F17" s="50"/>
      <c r="G17" s="46">
        <f t="shared" si="0"/>
        <v>0</v>
      </c>
    </row>
    <row r="18" spans="1:7" s="45" customFormat="1" x14ac:dyDescent="0.25">
      <c r="A18" s="47"/>
      <c r="B18" s="48"/>
      <c r="C18" s="49"/>
      <c r="D18" s="1" t="e">
        <f>LOOKUP(C18,BK!$B$2:$B$14,BK!$A$2:$A$14)</f>
        <v>#N/A</v>
      </c>
      <c r="E18" s="1"/>
      <c r="F18" s="50"/>
      <c r="G18" s="46">
        <f t="shared" si="0"/>
        <v>0</v>
      </c>
    </row>
    <row r="19" spans="1:7" s="45" customFormat="1" x14ac:dyDescent="0.25">
      <c r="A19" s="47"/>
      <c r="B19" s="48"/>
      <c r="C19" s="49"/>
      <c r="D19" s="1" t="e">
        <f>LOOKUP(C19,BK!$B$2:$B$14,BK!$A$2:$A$14)</f>
        <v>#N/A</v>
      </c>
      <c r="E19" s="1"/>
      <c r="F19" s="50"/>
      <c r="G19" s="46">
        <f t="shared" si="0"/>
        <v>0</v>
      </c>
    </row>
    <row r="20" spans="1:7" s="45" customFormat="1" x14ac:dyDescent="0.25">
      <c r="A20" s="47"/>
      <c r="B20" s="48"/>
      <c r="C20" s="49"/>
      <c r="D20" s="1" t="e">
        <f>LOOKUP(C20,BK!$B$2:$B$14,BK!$A$2:$A$14)</f>
        <v>#N/A</v>
      </c>
      <c r="E20" s="1"/>
      <c r="F20" s="50"/>
      <c r="G20" s="46">
        <f t="shared" si="0"/>
        <v>0</v>
      </c>
    </row>
    <row r="21" spans="1:7" s="45" customFormat="1" x14ac:dyDescent="0.25">
      <c r="A21" s="47"/>
      <c r="B21" s="48"/>
      <c r="C21" s="49"/>
      <c r="D21" s="1" t="e">
        <f>LOOKUP(C21,BK!$B$2:$B$14,BK!$A$2:$A$14)</f>
        <v>#N/A</v>
      </c>
      <c r="E21" s="1"/>
      <c r="F21" s="50"/>
      <c r="G21" s="46">
        <f t="shared" si="0"/>
        <v>0</v>
      </c>
    </row>
    <row r="22" spans="1:7" s="45" customFormat="1" x14ac:dyDescent="0.25">
      <c r="A22" s="47"/>
      <c r="B22" s="48"/>
      <c r="C22" s="49"/>
      <c r="D22" s="1" t="e">
        <f>LOOKUP(C22,BK!$B$2:$B$14,BK!$A$2:$A$14)</f>
        <v>#N/A</v>
      </c>
      <c r="E22" s="1"/>
      <c r="F22" s="50"/>
      <c r="G22" s="46">
        <f t="shared" si="0"/>
        <v>0</v>
      </c>
    </row>
    <row r="23" spans="1:7" s="45" customFormat="1" x14ac:dyDescent="0.25">
      <c r="A23" s="47"/>
      <c r="B23" s="48"/>
      <c r="C23" s="49"/>
      <c r="D23" s="1" t="e">
        <f>LOOKUP(C23,BK!$B$2:$B$14,BK!$A$2:$A$14)</f>
        <v>#N/A</v>
      </c>
      <c r="E23" s="1"/>
      <c r="F23" s="50"/>
      <c r="G23" s="46">
        <f t="shared" si="0"/>
        <v>0</v>
      </c>
    </row>
    <row r="24" spans="1:7" s="45" customFormat="1" x14ac:dyDescent="0.25">
      <c r="A24" s="47"/>
      <c r="B24" s="48"/>
      <c r="C24" s="49"/>
      <c r="D24" s="1" t="e">
        <f>LOOKUP(C24,BK!$B$2:$B$14,BK!$A$2:$A$14)</f>
        <v>#N/A</v>
      </c>
      <c r="E24" s="1"/>
      <c r="F24" s="50"/>
      <c r="G24" s="46">
        <f t="shared" si="0"/>
        <v>0</v>
      </c>
    </row>
    <row r="25" spans="1:7" s="45" customFormat="1" x14ac:dyDescent="0.25">
      <c r="A25" s="47"/>
      <c r="B25" s="48"/>
      <c r="C25" s="49"/>
      <c r="D25" s="1" t="e">
        <f>LOOKUP(C25,BK!$B$2:$B$14,BK!$A$2:$A$14)</f>
        <v>#N/A</v>
      </c>
      <c r="E25" s="1"/>
      <c r="F25" s="50"/>
      <c r="G25" s="46">
        <f t="shared" si="0"/>
        <v>0</v>
      </c>
    </row>
    <row r="26" spans="1:7" s="45" customFormat="1" x14ac:dyDescent="0.25">
      <c r="A26" s="47"/>
      <c r="B26" s="48"/>
      <c r="C26" s="49"/>
      <c r="D26" s="1" t="e">
        <f>LOOKUP(C26,BK!$B$2:$B$14,BK!$A$2:$A$14)</f>
        <v>#N/A</v>
      </c>
      <c r="E26" s="1"/>
      <c r="F26" s="50"/>
      <c r="G26" s="46">
        <f t="shared" si="0"/>
        <v>0</v>
      </c>
    </row>
    <row r="27" spans="1:7" s="45" customFormat="1" x14ac:dyDescent="0.25">
      <c r="A27" s="47"/>
      <c r="B27" s="48"/>
      <c r="C27" s="49"/>
      <c r="D27" s="1" t="e">
        <f>LOOKUP(C27,BK!$B$2:$B$14,BK!$A$2:$A$14)</f>
        <v>#N/A</v>
      </c>
      <c r="E27" s="1"/>
      <c r="F27" s="50"/>
      <c r="G27" s="46">
        <f t="shared" si="0"/>
        <v>0</v>
      </c>
    </row>
    <row r="28" spans="1:7" s="45" customFormat="1" x14ac:dyDescent="0.25">
      <c r="A28" s="47"/>
      <c r="B28" s="48"/>
      <c r="C28" s="49"/>
      <c r="D28" s="1" t="e">
        <f>LOOKUP(C28,BK!$B$2:$B$14,BK!$A$2:$A$14)</f>
        <v>#N/A</v>
      </c>
      <c r="E28" s="1"/>
      <c r="F28" s="50"/>
      <c r="G28" s="46">
        <f t="shared" si="0"/>
        <v>0</v>
      </c>
    </row>
    <row r="29" spans="1:7" s="45" customFormat="1" x14ac:dyDescent="0.25">
      <c r="A29" s="47"/>
      <c r="B29" s="48"/>
      <c r="C29" s="49"/>
      <c r="D29" s="1" t="e">
        <f>LOOKUP(C29,BK!$B$2:$B$14,BK!$A$2:$A$14)</f>
        <v>#N/A</v>
      </c>
      <c r="E29" s="1"/>
      <c r="F29" s="50"/>
      <c r="G29" s="46">
        <f t="shared" si="0"/>
        <v>0</v>
      </c>
    </row>
    <row r="30" spans="1:7" s="45" customFormat="1" x14ac:dyDescent="0.25">
      <c r="A30" s="47"/>
      <c r="B30" s="48"/>
      <c r="C30" s="49"/>
      <c r="D30" s="1" t="e">
        <f>LOOKUP(C30,BK!$B$2:$B$14,BK!$A$2:$A$14)</f>
        <v>#N/A</v>
      </c>
      <c r="E30" s="1"/>
      <c r="F30" s="50"/>
      <c r="G30" s="46">
        <f t="shared" si="0"/>
        <v>0</v>
      </c>
    </row>
    <row r="31" spans="1:7" s="45" customFormat="1" x14ac:dyDescent="0.25">
      <c r="A31" s="47"/>
      <c r="B31" s="48"/>
      <c r="C31" s="49"/>
      <c r="D31" s="1" t="e">
        <f>LOOKUP(C31,BK!$B$2:$B$14,BK!$A$2:$A$14)</f>
        <v>#N/A</v>
      </c>
      <c r="E31" s="1"/>
      <c r="F31" s="50"/>
      <c r="G31" s="46">
        <f t="shared" si="0"/>
        <v>0</v>
      </c>
    </row>
    <row r="32" spans="1:7" s="45" customFormat="1" x14ac:dyDescent="0.25">
      <c r="A32" s="47"/>
      <c r="B32" s="48"/>
      <c r="C32" s="49"/>
      <c r="D32" s="1" t="e">
        <f>LOOKUP(C32,BK!$B$2:$B$14,BK!$A$2:$A$14)</f>
        <v>#N/A</v>
      </c>
      <c r="E32" s="1"/>
      <c r="F32" s="50"/>
      <c r="G32" s="46">
        <f t="shared" si="0"/>
        <v>0</v>
      </c>
    </row>
    <row r="33" spans="1:8" s="45" customFormat="1" x14ac:dyDescent="0.25">
      <c r="A33" s="47"/>
      <c r="B33" s="48"/>
      <c r="C33" s="49"/>
      <c r="D33" s="1" t="e">
        <f>LOOKUP(C33,BK!$B$2:$B$14,BK!$A$2:$A$14)</f>
        <v>#N/A</v>
      </c>
      <c r="E33" s="1"/>
      <c r="F33" s="50"/>
      <c r="G33" s="46">
        <f t="shared" si="0"/>
        <v>0</v>
      </c>
    </row>
    <row r="34" spans="1:8" s="45" customFormat="1" x14ac:dyDescent="0.25">
      <c r="A34" s="47"/>
      <c r="B34" s="48"/>
      <c r="C34" s="49"/>
      <c r="D34" s="1" t="e">
        <f>LOOKUP(C34,BK!$B$2:$B$14,BK!$A$2:$A$14)</f>
        <v>#N/A</v>
      </c>
      <c r="E34" s="1"/>
      <c r="F34" s="50"/>
      <c r="G34" s="46">
        <f t="shared" ref="G34:G61" si="1">F34*E34</f>
        <v>0</v>
      </c>
    </row>
    <row r="35" spans="1:8" s="45" customFormat="1" x14ac:dyDescent="0.25">
      <c r="A35" s="47"/>
      <c r="B35" s="48"/>
      <c r="C35" s="49"/>
      <c r="D35" s="1" t="e">
        <f>LOOKUP(C35,BK!$B$2:$B$14,BK!$A$2:$A$14)</f>
        <v>#N/A</v>
      </c>
      <c r="E35" s="1"/>
      <c r="F35" s="50"/>
      <c r="G35" s="46">
        <f t="shared" si="1"/>
        <v>0</v>
      </c>
    </row>
    <row r="36" spans="1:8" x14ac:dyDescent="0.25">
      <c r="A36" s="47"/>
      <c r="B36" s="48"/>
      <c r="C36" s="49"/>
      <c r="D36" s="1" t="e">
        <f>LOOKUP(C36,BK!$B$2:$B$14,BK!$A$2:$A$14)</f>
        <v>#N/A</v>
      </c>
      <c r="F36" s="50"/>
      <c r="G36" s="46">
        <f t="shared" si="1"/>
        <v>0</v>
      </c>
      <c r="H36" s="1"/>
    </row>
    <row r="37" spans="1:8" x14ac:dyDescent="0.25">
      <c r="A37" s="47"/>
      <c r="B37" s="48"/>
      <c r="C37" s="49"/>
      <c r="D37" s="1" t="e">
        <f>LOOKUP(C37,BK!$B$2:$B$14,BK!$A$2:$A$14)</f>
        <v>#N/A</v>
      </c>
      <c r="F37" s="50"/>
      <c r="G37" s="46">
        <f t="shared" si="1"/>
        <v>0</v>
      </c>
    </row>
    <row r="38" spans="1:8" x14ac:dyDescent="0.25">
      <c r="A38" s="47"/>
      <c r="B38" s="48"/>
      <c r="C38" s="49"/>
      <c r="D38" s="1" t="e">
        <f>LOOKUP(C38,BK!$B$2:$B$14,BK!$A$2:$A$14)</f>
        <v>#N/A</v>
      </c>
      <c r="F38" s="50"/>
      <c r="G38" s="46">
        <f t="shared" si="1"/>
        <v>0</v>
      </c>
    </row>
    <row r="39" spans="1:8" x14ac:dyDescent="0.25">
      <c r="A39" s="47"/>
      <c r="B39" s="48"/>
      <c r="C39" s="49"/>
      <c r="D39" s="1" t="e">
        <f>LOOKUP(C39,BK!$B$2:$B$14,BK!$A$2:$A$14)</f>
        <v>#N/A</v>
      </c>
      <c r="F39" s="50"/>
      <c r="G39" s="46">
        <f t="shared" si="1"/>
        <v>0</v>
      </c>
    </row>
    <row r="40" spans="1:8" x14ac:dyDescent="0.25">
      <c r="A40" s="47"/>
      <c r="B40" s="48"/>
      <c r="C40" s="49"/>
      <c r="D40" s="1" t="e">
        <f>LOOKUP(C40,BK!$B$2:$B$14,BK!$A$2:$A$14)</f>
        <v>#N/A</v>
      </c>
      <c r="F40" s="50"/>
      <c r="G40" s="46">
        <f t="shared" si="1"/>
        <v>0</v>
      </c>
    </row>
    <row r="41" spans="1:8" x14ac:dyDescent="0.25">
      <c r="A41" s="47"/>
      <c r="B41" s="48"/>
      <c r="C41" s="49"/>
      <c r="D41" s="1" t="e">
        <f>LOOKUP(C41,BK!$B$2:$B$14,BK!$A$2:$A$14)</f>
        <v>#N/A</v>
      </c>
      <c r="F41" s="50"/>
      <c r="G41" s="46">
        <f t="shared" si="1"/>
        <v>0</v>
      </c>
    </row>
    <row r="42" spans="1:8" x14ac:dyDescent="0.25">
      <c r="A42" s="47"/>
      <c r="B42" s="48"/>
      <c r="C42" s="49"/>
      <c r="D42" s="1" t="e">
        <f>LOOKUP(C42,BK!$B$2:$B$14,BK!$A$2:$A$14)</f>
        <v>#N/A</v>
      </c>
      <c r="F42" s="50"/>
      <c r="G42" s="46">
        <f t="shared" si="1"/>
        <v>0</v>
      </c>
    </row>
    <row r="43" spans="1:8" x14ac:dyDescent="0.25">
      <c r="A43" s="47"/>
      <c r="B43" s="48"/>
      <c r="C43" s="49"/>
      <c r="D43" s="1" t="e">
        <f>LOOKUP(C43,BK!$B$2:$B$14,BK!$A$2:$A$14)</f>
        <v>#N/A</v>
      </c>
      <c r="F43" s="50"/>
      <c r="G43" s="46">
        <f t="shared" si="1"/>
        <v>0</v>
      </c>
    </row>
    <row r="44" spans="1:8" x14ac:dyDescent="0.25">
      <c r="A44" s="47"/>
      <c r="B44" s="48"/>
      <c r="C44" s="49"/>
      <c r="D44" s="1" t="e">
        <f>LOOKUP(C44,BK!$B$2:$B$14,BK!$A$2:$A$14)</f>
        <v>#N/A</v>
      </c>
      <c r="F44" s="50"/>
      <c r="G44" s="46">
        <f t="shared" si="1"/>
        <v>0</v>
      </c>
    </row>
    <row r="45" spans="1:8" x14ac:dyDescent="0.25">
      <c r="A45" s="47"/>
      <c r="B45" s="48"/>
      <c r="C45" s="49"/>
      <c r="D45" s="1" t="e">
        <f>LOOKUP(C45,BK!$B$2:$B$14,BK!$A$2:$A$14)</f>
        <v>#N/A</v>
      </c>
      <c r="F45" s="50"/>
      <c r="G45" s="46">
        <f t="shared" si="1"/>
        <v>0</v>
      </c>
    </row>
    <row r="46" spans="1:8" x14ac:dyDescent="0.25">
      <c r="A46" s="47"/>
      <c r="B46" s="48"/>
      <c r="C46" s="49"/>
      <c r="D46" s="1" t="e">
        <f>LOOKUP(C46,BK!$B$2:$B$14,BK!$A$2:$A$14)</f>
        <v>#N/A</v>
      </c>
      <c r="F46" s="50"/>
      <c r="G46" s="46">
        <f t="shared" si="1"/>
        <v>0</v>
      </c>
    </row>
    <row r="47" spans="1:8" x14ac:dyDescent="0.25">
      <c r="A47" s="47"/>
      <c r="B47" s="48"/>
      <c r="C47" s="49"/>
      <c r="D47" s="1" t="e">
        <f>LOOKUP(C47,BK!$B$2:$B$14,BK!$A$2:$A$14)</f>
        <v>#N/A</v>
      </c>
      <c r="F47" s="50"/>
      <c r="G47" s="46">
        <f t="shared" si="1"/>
        <v>0</v>
      </c>
    </row>
    <row r="48" spans="1:8" x14ac:dyDescent="0.25">
      <c r="A48" s="47"/>
      <c r="B48" s="48"/>
      <c r="C48" s="49"/>
      <c r="D48" s="1" t="e">
        <f>LOOKUP(C48,BK!$B$2:$B$14,BK!$A$2:$A$14)</f>
        <v>#N/A</v>
      </c>
      <c r="F48" s="50"/>
      <c r="G48" s="46">
        <f t="shared" si="1"/>
        <v>0</v>
      </c>
    </row>
    <row r="49" spans="1:7" x14ac:dyDescent="0.25">
      <c r="A49" s="47"/>
      <c r="B49" s="48"/>
      <c r="C49" s="49"/>
      <c r="D49" s="1" t="e">
        <f>LOOKUP(C49,BK!$B$2:$B$14,BK!$A$2:$A$14)</f>
        <v>#N/A</v>
      </c>
      <c r="F49" s="50"/>
      <c r="G49" s="46">
        <f t="shared" si="1"/>
        <v>0</v>
      </c>
    </row>
    <row r="50" spans="1:7" x14ac:dyDescent="0.25">
      <c r="A50" s="47"/>
      <c r="B50" s="48"/>
      <c r="C50" s="49"/>
      <c r="D50" s="1" t="e">
        <f>LOOKUP(C50,BK!$B$2:$B$14,BK!$A$2:$A$14)</f>
        <v>#N/A</v>
      </c>
      <c r="F50" s="50"/>
      <c r="G50" s="46">
        <f t="shared" si="1"/>
        <v>0</v>
      </c>
    </row>
    <row r="51" spans="1:7" x14ac:dyDescent="0.25">
      <c r="A51" s="47"/>
      <c r="B51" s="48"/>
      <c r="C51" s="49"/>
      <c r="D51" s="1" t="e">
        <f>LOOKUP(C51,BK!$B$2:$B$14,BK!$A$2:$A$14)</f>
        <v>#N/A</v>
      </c>
      <c r="F51" s="50"/>
      <c r="G51" s="46">
        <f t="shared" si="1"/>
        <v>0</v>
      </c>
    </row>
    <row r="52" spans="1:7" x14ac:dyDescent="0.25">
      <c r="A52" s="47"/>
      <c r="B52" s="48"/>
      <c r="C52" s="49"/>
      <c r="D52" s="1" t="e">
        <f>LOOKUP(C52,BK!$B$2:$B$14,BK!$A$2:$A$14)</f>
        <v>#N/A</v>
      </c>
      <c r="F52" s="50"/>
      <c r="G52" s="46">
        <f t="shared" si="1"/>
        <v>0</v>
      </c>
    </row>
    <row r="53" spans="1:7" x14ac:dyDescent="0.25">
      <c r="A53" s="47"/>
      <c r="B53" s="48"/>
      <c r="C53" s="49"/>
      <c r="D53" s="1" t="e">
        <f>LOOKUP(C53,BK!$B$2:$B$14,BK!$A$2:$A$14)</f>
        <v>#N/A</v>
      </c>
      <c r="F53" s="50"/>
      <c r="G53" s="46">
        <f t="shared" si="1"/>
        <v>0</v>
      </c>
    </row>
    <row r="54" spans="1:7" x14ac:dyDescent="0.25">
      <c r="A54" s="47"/>
      <c r="B54" s="48"/>
      <c r="C54" s="49"/>
      <c r="D54" s="1" t="e">
        <f>LOOKUP(C54,BK!$B$2:$B$14,BK!$A$2:$A$14)</f>
        <v>#N/A</v>
      </c>
      <c r="F54" s="50"/>
      <c r="G54" s="46">
        <f t="shared" si="1"/>
        <v>0</v>
      </c>
    </row>
    <row r="55" spans="1:7" x14ac:dyDescent="0.25">
      <c r="A55" s="47"/>
      <c r="B55" s="48"/>
      <c r="C55" s="49"/>
      <c r="D55" s="1" t="e">
        <f>LOOKUP(C55,BK!$B$2:$B$14,BK!$A$2:$A$14)</f>
        <v>#N/A</v>
      </c>
      <c r="F55" s="50"/>
      <c r="G55" s="46">
        <f t="shared" si="1"/>
        <v>0</v>
      </c>
    </row>
    <row r="56" spans="1:7" x14ac:dyDescent="0.25">
      <c r="A56" s="47"/>
      <c r="B56" s="48"/>
      <c r="C56" s="49"/>
      <c r="D56" s="1" t="e">
        <f>LOOKUP(C56,BK!$B$2:$B$14,BK!$A$2:$A$14)</f>
        <v>#N/A</v>
      </c>
      <c r="F56" s="50"/>
      <c r="G56" s="46">
        <f t="shared" si="1"/>
        <v>0</v>
      </c>
    </row>
    <row r="57" spans="1:7" x14ac:dyDescent="0.25">
      <c r="A57" s="47"/>
      <c r="B57" s="48"/>
      <c r="C57" s="49"/>
      <c r="D57" s="1" t="e">
        <f>LOOKUP(C57,BK!$B$2:$B$14,BK!$A$2:$A$14)</f>
        <v>#N/A</v>
      </c>
      <c r="F57" s="50"/>
      <c r="G57" s="46">
        <f t="shared" si="1"/>
        <v>0</v>
      </c>
    </row>
    <row r="58" spans="1:7" x14ac:dyDescent="0.25">
      <c r="A58" s="47"/>
      <c r="B58" s="48"/>
      <c r="C58" s="49"/>
      <c r="D58" s="1" t="e">
        <f>LOOKUP(C58,BK!$B$2:$B$14,BK!$A$2:$A$14)</f>
        <v>#N/A</v>
      </c>
      <c r="F58" s="50"/>
      <c r="G58" s="46">
        <f t="shared" si="1"/>
        <v>0</v>
      </c>
    </row>
    <row r="59" spans="1:7" x14ac:dyDescent="0.25">
      <c r="A59" s="47"/>
      <c r="B59" s="48"/>
      <c r="C59" s="49"/>
      <c r="D59" s="1" t="e">
        <f>LOOKUP(C59,BK!$B$2:$B$14,BK!$A$2:$A$14)</f>
        <v>#N/A</v>
      </c>
      <c r="F59" s="50"/>
      <c r="G59" s="46">
        <f t="shared" si="1"/>
        <v>0</v>
      </c>
    </row>
    <row r="60" spans="1:7" x14ac:dyDescent="0.25">
      <c r="A60" s="47"/>
      <c r="B60" s="48"/>
      <c r="C60" s="49"/>
      <c r="D60" s="1" t="e">
        <f>LOOKUP(C60,BK!$B$2:$B$14,BK!$A$2:$A$14)</f>
        <v>#N/A</v>
      </c>
      <c r="F60" s="50"/>
      <c r="G60" s="46">
        <f t="shared" si="1"/>
        <v>0</v>
      </c>
    </row>
    <row r="61" spans="1:7" x14ac:dyDescent="0.25">
      <c r="A61" s="47"/>
      <c r="B61" s="48"/>
      <c r="C61" s="49"/>
      <c r="D61" s="1" t="e">
        <f>LOOKUP(C61,BK!$B$2:$B$14,BK!$A$2:$A$14)</f>
        <v>#N/A</v>
      </c>
      <c r="F61" s="50"/>
      <c r="G61" s="46">
        <f t="shared" si="1"/>
        <v>0</v>
      </c>
    </row>
    <row r="62" spans="1:7" x14ac:dyDescent="0.25">
      <c r="A62" s="47"/>
      <c r="B62" s="48"/>
      <c r="C62" s="49"/>
      <c r="D62" s="1" t="e">
        <f>LOOKUP(C62,BK!$B$2:$B$14,BK!$A$2:$A$14)</f>
        <v>#N/A</v>
      </c>
      <c r="F62" s="50"/>
      <c r="G62" s="46">
        <f t="shared" ref="G62:G70" si="2">F62*E62</f>
        <v>0</v>
      </c>
    </row>
    <row r="63" spans="1:7" x14ac:dyDescent="0.25">
      <c r="A63" s="47"/>
      <c r="B63" s="48"/>
      <c r="C63" s="49"/>
      <c r="D63" s="1" t="e">
        <f>LOOKUP(C63,BK!$B$2:$B$14,BK!$A$2:$A$14)</f>
        <v>#N/A</v>
      </c>
      <c r="F63" s="50"/>
      <c r="G63" s="46">
        <f t="shared" si="2"/>
        <v>0</v>
      </c>
    </row>
    <row r="64" spans="1:7" x14ac:dyDescent="0.25">
      <c r="A64" s="47"/>
      <c r="B64" s="48"/>
      <c r="C64" s="49"/>
      <c r="D64" s="1" t="e">
        <f>LOOKUP(C64,BK!$B$2:$B$14,BK!$A$2:$A$14)</f>
        <v>#N/A</v>
      </c>
      <c r="F64" s="50"/>
      <c r="G64" s="46">
        <f t="shared" si="2"/>
        <v>0</v>
      </c>
    </row>
    <row r="65" spans="1:7" x14ac:dyDescent="0.25">
      <c r="A65" s="47"/>
      <c r="B65" s="48"/>
      <c r="C65" s="49"/>
      <c r="D65" s="1" t="e">
        <f>LOOKUP(C65,BK!$B$2:$B$14,BK!$A$2:$A$14)</f>
        <v>#N/A</v>
      </c>
      <c r="F65" s="50"/>
      <c r="G65" s="46">
        <f t="shared" si="2"/>
        <v>0</v>
      </c>
    </row>
    <row r="66" spans="1:7" x14ac:dyDescent="0.25">
      <c r="A66" s="47"/>
      <c r="B66" s="48"/>
      <c r="C66" s="49"/>
      <c r="D66" s="1" t="e">
        <f>LOOKUP(C66,BK!$B$2:$B$14,BK!$A$2:$A$14)</f>
        <v>#N/A</v>
      </c>
      <c r="F66" s="50"/>
      <c r="G66" s="46">
        <f t="shared" si="2"/>
        <v>0</v>
      </c>
    </row>
    <row r="67" spans="1:7" x14ac:dyDescent="0.25">
      <c r="A67" s="47"/>
      <c r="B67" s="48"/>
      <c r="C67" s="49"/>
      <c r="D67" s="1" t="e">
        <f>LOOKUP(C67,BK!$B$2:$B$14,BK!$A$2:$A$14)</f>
        <v>#N/A</v>
      </c>
      <c r="F67" s="50"/>
      <c r="G67" s="46">
        <f t="shared" si="2"/>
        <v>0</v>
      </c>
    </row>
    <row r="68" spans="1:7" x14ac:dyDescent="0.25">
      <c r="A68" s="47"/>
      <c r="B68" s="48"/>
      <c r="C68" s="49"/>
      <c r="D68" s="1" t="e">
        <f>LOOKUP(C68,BK!$B$2:$B$14,BK!$A$2:$A$14)</f>
        <v>#N/A</v>
      </c>
      <c r="F68" s="50"/>
      <c r="G68" s="46">
        <f t="shared" si="2"/>
        <v>0</v>
      </c>
    </row>
    <row r="69" spans="1:7" x14ac:dyDescent="0.25">
      <c r="A69" s="47"/>
      <c r="B69" s="48"/>
      <c r="C69" s="49"/>
      <c r="D69" s="1" t="e">
        <f>LOOKUP(C69,BK!$B$2:$B$14,BK!$A$2:$A$14)</f>
        <v>#N/A</v>
      </c>
      <c r="F69" s="50"/>
      <c r="G69" s="46">
        <f t="shared" si="2"/>
        <v>0</v>
      </c>
    </row>
    <row r="70" spans="1:7" x14ac:dyDescent="0.25">
      <c r="A70" s="47"/>
      <c r="B70" s="48"/>
      <c r="C70" s="49"/>
      <c r="D70" s="1" t="e">
        <f>LOOKUP(C70,BK!$B$2:$B$14,BK!$A$2:$A$14)</f>
        <v>#N/A</v>
      </c>
      <c r="F70" s="50"/>
      <c r="G70" s="46">
        <f t="shared" si="2"/>
        <v>0</v>
      </c>
    </row>
  </sheetData>
  <autoFilter ref="A1:H61">
    <sortState ref="A2:H61">
      <sortCondition ref="B2:B61"/>
      <sortCondition descending="1" ref="G2:G61"/>
    </sortState>
  </autoFilter>
  <printOptions gridLines="1"/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  <headerFooter>
    <oddHeader>&amp;L&amp;"-,Bold"&amp;20 2.Fun-Turnier des BSC Stockerau&amp;"-,Regular"&amp;11
&amp;"-,Bold"&amp;14 30m / 122cm Auflage</oddHeader>
    <oddFooter xml:space="preserve">&amp;LDatum: 14. Juni 2016&amp;R&amp;P /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workbookViewId="0">
      <selection activeCell="G3" sqref="G3"/>
    </sheetView>
  </sheetViews>
  <sheetFormatPr baseColWidth="10" defaultColWidth="11.42578125" defaultRowHeight="15" x14ac:dyDescent="0.25"/>
  <cols>
    <col min="1" max="1" width="17.28515625" customWidth="1"/>
    <col min="2" max="3" width="7.140625" customWidth="1"/>
    <col min="4" max="4" width="7" customWidth="1"/>
    <col min="5" max="6" width="6.28515625" customWidth="1"/>
    <col min="7" max="7" width="8.7109375" customWidth="1"/>
    <col min="8" max="9" width="10.5703125" customWidth="1"/>
    <col min="10" max="10" width="1.42578125" customWidth="1"/>
    <col min="11" max="11" width="16.42578125" customWidth="1"/>
    <col min="12" max="12" width="7.85546875" customWidth="1"/>
    <col min="13" max="13" width="13.140625" customWidth="1"/>
    <col min="14" max="14" width="10.5703125" customWidth="1"/>
    <col min="15" max="15" width="8.5703125" customWidth="1"/>
    <col min="16" max="16" width="9.7109375" customWidth="1"/>
    <col min="17" max="18" width="7.140625" customWidth="1"/>
    <col min="19" max="19" width="6.42578125" customWidth="1"/>
    <col min="20" max="20" width="8" customWidth="1"/>
  </cols>
  <sheetData>
    <row r="1" spans="1:27" ht="61.5" customHeight="1" thickBot="1" x14ac:dyDescent="0.3">
      <c r="A1" s="36" t="s">
        <v>1</v>
      </c>
      <c r="B1" s="37" t="s">
        <v>47</v>
      </c>
      <c r="C1" s="37" t="s">
        <v>47</v>
      </c>
      <c r="D1" s="37" t="s">
        <v>46</v>
      </c>
      <c r="E1" s="37" t="s">
        <v>2</v>
      </c>
      <c r="F1" s="37"/>
      <c r="G1" s="37"/>
      <c r="H1" s="37" t="s">
        <v>191</v>
      </c>
      <c r="I1" s="37" t="s">
        <v>192</v>
      </c>
      <c r="J1" s="37"/>
      <c r="K1" s="37" t="s">
        <v>19</v>
      </c>
      <c r="L1" s="37" t="s">
        <v>25</v>
      </c>
      <c r="M1" s="37" t="s">
        <v>20</v>
      </c>
      <c r="N1" s="37" t="s">
        <v>52</v>
      </c>
      <c r="O1" s="37" t="s">
        <v>49</v>
      </c>
      <c r="P1" s="37" t="s">
        <v>21</v>
      </c>
      <c r="Q1" s="37" t="s">
        <v>51</v>
      </c>
      <c r="R1" s="37" t="s">
        <v>40</v>
      </c>
      <c r="S1" s="37" t="s">
        <v>34</v>
      </c>
      <c r="T1" s="38" t="s">
        <v>39</v>
      </c>
      <c r="V1" s="6"/>
      <c r="W1" s="6"/>
      <c r="X1" s="6"/>
      <c r="Y1" s="6"/>
      <c r="Z1" s="6"/>
      <c r="AA1" s="6"/>
    </row>
    <row r="2" spans="1:27" ht="18.75" x14ac:dyDescent="0.25">
      <c r="A2" s="32" t="s">
        <v>17</v>
      </c>
      <c r="B2" s="32" t="s">
        <v>9</v>
      </c>
      <c r="C2" s="32">
        <v>1</v>
      </c>
      <c r="D2" s="33" t="s">
        <v>8</v>
      </c>
      <c r="E2" s="32">
        <v>0.65</v>
      </c>
      <c r="F2" s="32">
        <v>0.83240000000000003</v>
      </c>
      <c r="G2" s="88">
        <v>9.7999999999999997E-4</v>
      </c>
      <c r="H2" s="32">
        <f t="shared" ref="H2:H14" si="0">+F2+G2</f>
        <v>0.83338000000000001</v>
      </c>
      <c r="I2" s="32">
        <v>0.84279999999999999</v>
      </c>
      <c r="J2" s="34"/>
      <c r="K2" s="32" t="s">
        <v>17</v>
      </c>
      <c r="L2" s="32" t="s">
        <v>24</v>
      </c>
      <c r="M2" s="32" t="s">
        <v>24</v>
      </c>
      <c r="N2" s="32" t="s">
        <v>24</v>
      </c>
      <c r="O2" s="32" t="s">
        <v>24</v>
      </c>
      <c r="P2" s="32" t="s">
        <v>23</v>
      </c>
      <c r="Q2" s="32" t="s">
        <v>23</v>
      </c>
      <c r="R2" s="35" t="s">
        <v>45</v>
      </c>
      <c r="S2" s="32" t="s">
        <v>24</v>
      </c>
      <c r="T2" s="32" t="s">
        <v>23</v>
      </c>
      <c r="V2" s="58" t="s">
        <v>66</v>
      </c>
      <c r="W2" s="52"/>
      <c r="X2" s="52"/>
      <c r="Y2" s="52"/>
      <c r="Z2" s="52"/>
      <c r="AA2" s="53"/>
    </row>
    <row r="3" spans="1:27" x14ac:dyDescent="0.25">
      <c r="A3" s="29" t="s">
        <v>25</v>
      </c>
      <c r="B3" s="29" t="s">
        <v>11</v>
      </c>
      <c r="C3" s="29">
        <v>2</v>
      </c>
      <c r="D3" s="30" t="s">
        <v>8</v>
      </c>
      <c r="E3" s="29">
        <v>0.7</v>
      </c>
      <c r="F3" s="29">
        <v>0.83899999999999997</v>
      </c>
      <c r="G3" s="89">
        <v>8.5000000000000006E-3</v>
      </c>
      <c r="H3" s="29">
        <f t="shared" si="0"/>
        <v>0.84749999999999992</v>
      </c>
      <c r="I3" s="29">
        <v>0.83899999999999997</v>
      </c>
      <c r="J3" s="31"/>
      <c r="K3" s="29" t="s">
        <v>44</v>
      </c>
      <c r="L3" s="29" t="s">
        <v>24</v>
      </c>
      <c r="M3" s="29" t="s">
        <v>24</v>
      </c>
      <c r="N3" s="29" t="s">
        <v>24</v>
      </c>
      <c r="O3" s="29" t="s">
        <v>24</v>
      </c>
      <c r="P3" s="29" t="s">
        <v>23</v>
      </c>
      <c r="Q3" s="29" t="s">
        <v>23</v>
      </c>
      <c r="R3" s="29" t="s">
        <v>24</v>
      </c>
      <c r="S3" s="29" t="s">
        <v>24</v>
      </c>
      <c r="T3" s="29" t="s">
        <v>23</v>
      </c>
      <c r="V3" s="59" t="s">
        <v>62</v>
      </c>
      <c r="W3" s="54"/>
      <c r="X3" s="54"/>
      <c r="Y3" s="54"/>
      <c r="Z3" s="54"/>
      <c r="AA3" s="55"/>
    </row>
    <row r="4" spans="1:27" x14ac:dyDescent="0.25">
      <c r="A4" s="26" t="s">
        <v>42</v>
      </c>
      <c r="B4" s="26" t="s">
        <v>10</v>
      </c>
      <c r="C4" s="26">
        <v>3</v>
      </c>
      <c r="D4" s="27" t="s">
        <v>8</v>
      </c>
      <c r="E4" s="26">
        <v>0.74</v>
      </c>
      <c r="F4" s="26">
        <v>0.84099999999999997</v>
      </c>
      <c r="G4" s="90">
        <v>2.2349999999999998E-2</v>
      </c>
      <c r="H4" s="26">
        <f t="shared" si="0"/>
        <v>0.86334999999999995</v>
      </c>
      <c r="I4" s="26">
        <v>0.84099999999999997</v>
      </c>
      <c r="J4" s="28"/>
      <c r="K4" s="26" t="s">
        <v>42</v>
      </c>
      <c r="L4" s="26" t="s">
        <v>24</v>
      </c>
      <c r="M4" s="26" t="s">
        <v>24</v>
      </c>
      <c r="N4" s="26" t="s">
        <v>24</v>
      </c>
      <c r="O4" s="26" t="s">
        <v>24</v>
      </c>
      <c r="P4" s="26" t="s">
        <v>23</v>
      </c>
      <c r="Q4" s="26" t="s">
        <v>23</v>
      </c>
      <c r="R4" s="26" t="s">
        <v>24</v>
      </c>
      <c r="S4" s="26" t="s">
        <v>23</v>
      </c>
      <c r="T4" s="26" t="s">
        <v>24</v>
      </c>
      <c r="V4" s="59" t="s">
        <v>63</v>
      </c>
      <c r="W4" s="54"/>
      <c r="X4" s="54"/>
      <c r="Y4" s="54"/>
      <c r="Z4" s="54"/>
      <c r="AA4" s="55"/>
    </row>
    <row r="5" spans="1:27" ht="34.5" customHeight="1" x14ac:dyDescent="0.25">
      <c r="A5" s="22" t="s">
        <v>41</v>
      </c>
      <c r="B5" s="22" t="s">
        <v>43</v>
      </c>
      <c r="C5" s="22">
        <v>4</v>
      </c>
      <c r="D5" s="23" t="s">
        <v>8</v>
      </c>
      <c r="E5" s="22">
        <v>0.78</v>
      </c>
      <c r="F5" s="22">
        <v>0</v>
      </c>
      <c r="G5" s="91"/>
      <c r="H5" s="22">
        <f t="shared" si="0"/>
        <v>0</v>
      </c>
      <c r="I5" s="22">
        <v>0.78</v>
      </c>
      <c r="J5" s="24"/>
      <c r="K5" s="22" t="s">
        <v>41</v>
      </c>
      <c r="L5" s="22" t="s">
        <v>24</v>
      </c>
      <c r="M5" s="22" t="s">
        <v>24</v>
      </c>
      <c r="N5" s="22" t="s">
        <v>24</v>
      </c>
      <c r="O5" s="22" t="s">
        <v>24</v>
      </c>
      <c r="P5" s="22" t="s">
        <v>23</v>
      </c>
      <c r="Q5" s="22" t="s">
        <v>23</v>
      </c>
      <c r="R5" s="25" t="s">
        <v>45</v>
      </c>
      <c r="S5" s="22" t="s">
        <v>23</v>
      </c>
      <c r="T5" s="22" t="s">
        <v>23</v>
      </c>
      <c r="V5" s="59" t="s">
        <v>68</v>
      </c>
      <c r="W5" s="54"/>
      <c r="X5" s="54"/>
      <c r="Y5" s="54"/>
      <c r="Z5" s="54"/>
      <c r="AA5" s="55"/>
    </row>
    <row r="6" spans="1:27" ht="30" x14ac:dyDescent="0.25">
      <c r="A6" s="19" t="s">
        <v>70</v>
      </c>
      <c r="B6" s="19" t="s">
        <v>14</v>
      </c>
      <c r="C6" s="19">
        <v>5</v>
      </c>
      <c r="D6" s="20" t="s">
        <v>8</v>
      </c>
      <c r="E6" s="19">
        <v>0.8</v>
      </c>
      <c r="F6" s="19">
        <v>0.9214</v>
      </c>
      <c r="G6" s="92"/>
      <c r="H6" s="19">
        <f t="shared" si="0"/>
        <v>0.9214</v>
      </c>
      <c r="I6" s="19">
        <v>0.9214</v>
      </c>
      <c r="J6" s="21"/>
      <c r="K6" s="19" t="s">
        <v>38</v>
      </c>
      <c r="L6" s="19" t="s">
        <v>24</v>
      </c>
      <c r="M6" s="19" t="s">
        <v>24</v>
      </c>
      <c r="N6" s="19" t="s">
        <v>24</v>
      </c>
      <c r="O6" s="19" t="s">
        <v>24</v>
      </c>
      <c r="P6" s="19" t="s">
        <v>23</v>
      </c>
      <c r="Q6" s="19" t="s">
        <v>23</v>
      </c>
      <c r="R6" s="19" t="s">
        <v>24</v>
      </c>
      <c r="S6" s="19" t="s">
        <v>23</v>
      </c>
      <c r="T6" s="19" t="s">
        <v>23</v>
      </c>
      <c r="V6" s="61" t="s">
        <v>67</v>
      </c>
      <c r="W6" s="54"/>
      <c r="X6" s="54"/>
      <c r="Y6" s="54"/>
      <c r="Z6" s="54"/>
      <c r="AA6" s="55"/>
    </row>
    <row r="7" spans="1:27" ht="45" x14ac:dyDescent="0.25">
      <c r="A7" s="16" t="s">
        <v>78</v>
      </c>
      <c r="B7" s="16" t="s">
        <v>37</v>
      </c>
      <c r="C7" s="16">
        <v>6</v>
      </c>
      <c r="D7" s="17" t="s">
        <v>8</v>
      </c>
      <c r="E7" s="16">
        <v>0.85</v>
      </c>
      <c r="F7" s="16">
        <v>0.9264</v>
      </c>
      <c r="G7" s="93">
        <v>-2.545E-2</v>
      </c>
      <c r="H7" s="16">
        <f t="shared" si="0"/>
        <v>0.90095000000000003</v>
      </c>
      <c r="I7" s="16">
        <v>0.9264</v>
      </c>
      <c r="J7" s="18"/>
      <c r="K7" s="16" t="s">
        <v>48</v>
      </c>
      <c r="L7" s="16" t="s">
        <v>24</v>
      </c>
      <c r="M7" s="16" t="s">
        <v>35</v>
      </c>
      <c r="N7" s="16" t="s">
        <v>24</v>
      </c>
      <c r="O7" s="16" t="s">
        <v>50</v>
      </c>
      <c r="P7" s="16" t="s">
        <v>23</v>
      </c>
      <c r="Q7" s="16" t="s">
        <v>23</v>
      </c>
      <c r="R7" s="16" t="s">
        <v>23</v>
      </c>
      <c r="S7" s="16" t="s">
        <v>23</v>
      </c>
      <c r="T7" s="16" t="s">
        <v>23</v>
      </c>
      <c r="V7" s="59" t="s">
        <v>64</v>
      </c>
      <c r="W7" s="54"/>
      <c r="X7" s="54"/>
      <c r="Y7" s="54"/>
      <c r="Z7" s="54"/>
      <c r="AA7" s="55"/>
    </row>
    <row r="8" spans="1:27" ht="45.75" thickBot="1" x14ac:dyDescent="0.3">
      <c r="A8" s="16" t="s">
        <v>77</v>
      </c>
      <c r="B8" s="16" t="s">
        <v>36</v>
      </c>
      <c r="C8" s="16">
        <v>7</v>
      </c>
      <c r="D8" s="17" t="s">
        <v>6</v>
      </c>
      <c r="E8" s="16">
        <v>0.88</v>
      </c>
      <c r="F8" s="16">
        <v>0.93140000000000001</v>
      </c>
      <c r="G8" s="93"/>
      <c r="H8" s="16">
        <f t="shared" si="0"/>
        <v>0.93140000000000001</v>
      </c>
      <c r="I8" s="16">
        <v>0.93140000000000001</v>
      </c>
      <c r="J8" s="18"/>
      <c r="K8" s="16" t="s">
        <v>33</v>
      </c>
      <c r="L8" s="16" t="s">
        <v>24</v>
      </c>
      <c r="M8" s="16" t="s">
        <v>35</v>
      </c>
      <c r="N8" s="16" t="s">
        <v>24</v>
      </c>
      <c r="O8" s="16" t="s">
        <v>23</v>
      </c>
      <c r="P8" s="16" t="s">
        <v>23</v>
      </c>
      <c r="Q8" s="16" t="s">
        <v>23</v>
      </c>
      <c r="R8" s="16" t="s">
        <v>23</v>
      </c>
      <c r="S8" s="16" t="s">
        <v>23</v>
      </c>
      <c r="T8" s="16" t="s">
        <v>23</v>
      </c>
      <c r="V8" s="60" t="s">
        <v>65</v>
      </c>
      <c r="W8" s="56"/>
      <c r="X8" s="56"/>
      <c r="Y8" s="56"/>
      <c r="Z8" s="56"/>
      <c r="AA8" s="57"/>
    </row>
    <row r="9" spans="1:27" x14ac:dyDescent="0.25">
      <c r="A9" s="13" t="s">
        <v>76</v>
      </c>
      <c r="B9" s="13" t="s">
        <v>32</v>
      </c>
      <c r="C9" s="13">
        <v>8</v>
      </c>
      <c r="D9" s="14" t="s">
        <v>8</v>
      </c>
      <c r="E9" s="13">
        <v>0.89</v>
      </c>
      <c r="F9" s="13">
        <v>0.99</v>
      </c>
      <c r="G9" s="94"/>
      <c r="H9" s="13">
        <f t="shared" si="0"/>
        <v>0.99</v>
      </c>
      <c r="I9" s="13">
        <v>0.99</v>
      </c>
      <c r="J9" s="15"/>
      <c r="K9" s="13"/>
      <c r="L9" s="13"/>
      <c r="M9" s="13"/>
      <c r="N9" s="13"/>
      <c r="O9" s="13"/>
      <c r="P9" s="13"/>
      <c r="Q9" s="13"/>
      <c r="R9" s="13"/>
      <c r="S9" s="13"/>
      <c r="T9" s="13"/>
      <c r="V9" s="6"/>
      <c r="W9" s="6"/>
    </row>
    <row r="10" spans="1:27" ht="60" x14ac:dyDescent="0.25">
      <c r="A10" s="13" t="s">
        <v>75</v>
      </c>
      <c r="B10" s="13" t="s">
        <v>31</v>
      </c>
      <c r="C10" s="13">
        <v>9</v>
      </c>
      <c r="D10" s="14" t="s">
        <v>6</v>
      </c>
      <c r="E10" s="13">
        <v>0.92</v>
      </c>
      <c r="F10" s="13">
        <v>1</v>
      </c>
      <c r="G10" s="94">
        <v>-2.1160000000000002E-2</v>
      </c>
      <c r="H10" s="13">
        <f t="shared" si="0"/>
        <v>0.97884000000000004</v>
      </c>
      <c r="I10" s="13">
        <v>1</v>
      </c>
      <c r="J10" s="15"/>
      <c r="K10" s="13" t="s">
        <v>26</v>
      </c>
      <c r="L10" s="13" t="s">
        <v>23</v>
      </c>
      <c r="M10" s="13" t="s">
        <v>24</v>
      </c>
      <c r="N10" s="13" t="s">
        <v>53</v>
      </c>
      <c r="O10" s="13" t="s">
        <v>23</v>
      </c>
      <c r="P10" s="13" t="s">
        <v>24</v>
      </c>
      <c r="Q10" s="13" t="s">
        <v>23</v>
      </c>
      <c r="R10" s="13" t="s">
        <v>23</v>
      </c>
      <c r="S10" s="13" t="s">
        <v>23</v>
      </c>
      <c r="T10" s="13" t="s">
        <v>23</v>
      </c>
      <c r="V10" s="6"/>
      <c r="W10" s="6"/>
    </row>
    <row r="11" spans="1:27" ht="30" x14ac:dyDescent="0.25">
      <c r="A11" s="10" t="s">
        <v>74</v>
      </c>
      <c r="B11" s="10" t="s">
        <v>30</v>
      </c>
      <c r="C11" s="10">
        <v>10</v>
      </c>
      <c r="D11" s="11" t="s">
        <v>8</v>
      </c>
      <c r="E11" s="10">
        <v>0.95</v>
      </c>
      <c r="F11" s="10">
        <v>0</v>
      </c>
      <c r="G11" s="95"/>
      <c r="H11" s="10">
        <f t="shared" si="0"/>
        <v>0</v>
      </c>
      <c r="I11" s="10">
        <v>0.95</v>
      </c>
      <c r="J11" s="12"/>
      <c r="K11" s="10"/>
      <c r="L11" s="10"/>
      <c r="M11" s="10"/>
      <c r="N11" s="10"/>
      <c r="O11" s="10"/>
      <c r="P11" s="10"/>
      <c r="Q11" s="10"/>
      <c r="R11" s="10"/>
      <c r="S11" s="10"/>
      <c r="T11" s="10"/>
      <c r="V11" s="6"/>
      <c r="W11" s="6"/>
    </row>
    <row r="12" spans="1:27" x14ac:dyDescent="0.25">
      <c r="A12" s="10" t="s">
        <v>73</v>
      </c>
      <c r="B12" s="10" t="s">
        <v>28</v>
      </c>
      <c r="C12" s="10">
        <v>11</v>
      </c>
      <c r="D12" s="11" t="s">
        <v>6</v>
      </c>
      <c r="E12" s="10">
        <v>0.98</v>
      </c>
      <c r="F12" s="10">
        <v>0</v>
      </c>
      <c r="G12" s="95"/>
      <c r="H12" s="10">
        <f t="shared" si="0"/>
        <v>0</v>
      </c>
      <c r="I12" s="10">
        <v>0.98</v>
      </c>
      <c r="J12" s="12"/>
      <c r="K12" s="10" t="s">
        <v>18</v>
      </c>
      <c r="L12" s="10" t="s">
        <v>24</v>
      </c>
      <c r="M12" s="10" t="s">
        <v>24</v>
      </c>
      <c r="N12" s="10" t="s">
        <v>23</v>
      </c>
      <c r="O12" s="10" t="s">
        <v>23</v>
      </c>
      <c r="P12" s="10" t="s">
        <v>24</v>
      </c>
      <c r="Q12" s="10" t="s">
        <v>24</v>
      </c>
      <c r="R12" s="10" t="s">
        <v>23</v>
      </c>
      <c r="S12" s="10" t="s">
        <v>23</v>
      </c>
      <c r="T12" s="10" t="s">
        <v>23</v>
      </c>
      <c r="V12" s="6"/>
      <c r="W12" s="6"/>
    </row>
    <row r="13" spans="1:27" ht="30" x14ac:dyDescent="0.25">
      <c r="A13" s="7" t="s">
        <v>72</v>
      </c>
      <c r="B13" s="7" t="s">
        <v>29</v>
      </c>
      <c r="C13" s="7">
        <v>12</v>
      </c>
      <c r="D13" s="8" t="s">
        <v>8</v>
      </c>
      <c r="E13" s="7">
        <v>0.97</v>
      </c>
      <c r="F13" s="7">
        <v>0</v>
      </c>
      <c r="G13" s="96"/>
      <c r="H13" s="7">
        <f t="shared" si="0"/>
        <v>0</v>
      </c>
      <c r="I13" s="7">
        <v>0.97</v>
      </c>
      <c r="J13" s="9"/>
      <c r="K13" s="7"/>
      <c r="L13" s="9"/>
      <c r="M13" s="9"/>
      <c r="N13" s="9"/>
      <c r="O13" s="9"/>
      <c r="P13" s="9"/>
      <c r="Q13" s="9"/>
      <c r="R13" s="9"/>
      <c r="S13" s="9"/>
      <c r="T13" s="9"/>
      <c r="V13" s="6"/>
      <c r="W13" s="6"/>
    </row>
    <row r="14" spans="1:27" ht="30" x14ac:dyDescent="0.25">
      <c r="A14" s="7" t="s">
        <v>71</v>
      </c>
      <c r="B14" s="7" t="s">
        <v>27</v>
      </c>
      <c r="C14" s="7">
        <v>13</v>
      </c>
      <c r="D14" s="8" t="s">
        <v>6</v>
      </c>
      <c r="E14" s="7">
        <v>1</v>
      </c>
      <c r="F14" s="7">
        <v>0</v>
      </c>
      <c r="G14" s="96"/>
      <c r="H14" s="7">
        <f t="shared" si="0"/>
        <v>0</v>
      </c>
      <c r="I14" s="7">
        <v>1</v>
      </c>
      <c r="J14" s="9"/>
      <c r="K14" s="7" t="s">
        <v>22</v>
      </c>
      <c r="L14" s="7" t="s">
        <v>23</v>
      </c>
      <c r="M14" s="7" t="s">
        <v>23</v>
      </c>
      <c r="N14" s="7" t="s">
        <v>23</v>
      </c>
      <c r="O14" s="7" t="s">
        <v>23</v>
      </c>
      <c r="P14" s="7" t="s">
        <v>24</v>
      </c>
      <c r="Q14" s="7" t="s">
        <v>24</v>
      </c>
      <c r="R14" s="7" t="s">
        <v>23</v>
      </c>
      <c r="S14" s="7" t="s">
        <v>23</v>
      </c>
      <c r="T14" s="7" t="s">
        <v>23</v>
      </c>
      <c r="V14" s="6"/>
      <c r="W14" s="6"/>
    </row>
    <row r="15" spans="1:27" x14ac:dyDescent="0.25">
      <c r="A15" s="6"/>
      <c r="G15" s="97"/>
      <c r="V15" s="6"/>
      <c r="W15" s="6"/>
    </row>
    <row r="16" spans="1:27" x14ac:dyDescent="0.25">
      <c r="A16" s="6"/>
      <c r="K16" s="6"/>
      <c r="L16" s="6"/>
      <c r="M16" s="6"/>
      <c r="N16" s="6"/>
      <c r="O16" s="6"/>
      <c r="P16" s="6"/>
      <c r="Q16" s="6"/>
      <c r="R16" s="6"/>
      <c r="S16" s="6"/>
      <c r="T16" s="6"/>
      <c r="V16" s="6"/>
      <c r="W16" s="6"/>
    </row>
    <row r="17" spans="1:23" x14ac:dyDescent="0.25">
      <c r="A17" s="6"/>
      <c r="K17" s="6"/>
      <c r="L17" s="6"/>
      <c r="M17" s="6"/>
      <c r="N17" s="6"/>
      <c r="O17" s="6"/>
      <c r="P17" s="6"/>
      <c r="Q17" s="6"/>
      <c r="R17" s="6"/>
      <c r="S17" s="6"/>
      <c r="T17" s="6"/>
      <c r="V17" s="6"/>
      <c r="W17" s="6"/>
    </row>
    <row r="18" spans="1:23" x14ac:dyDescent="0.25">
      <c r="A18" s="6"/>
      <c r="K18" s="6"/>
      <c r="L18" s="6"/>
      <c r="M18" s="6"/>
      <c r="N18" s="6"/>
      <c r="O18" s="6"/>
      <c r="P18" s="6"/>
      <c r="Q18" s="6"/>
      <c r="R18" s="6"/>
      <c r="S18" s="6"/>
      <c r="T18" s="6"/>
      <c r="V18" s="6"/>
      <c r="W18" s="6"/>
    </row>
    <row r="19" spans="1:23" x14ac:dyDescent="0.25">
      <c r="A19" s="6"/>
      <c r="K19" s="6"/>
      <c r="L19" s="6"/>
      <c r="M19" s="6"/>
      <c r="N19" s="6"/>
      <c r="O19" s="6"/>
      <c r="P19" s="6"/>
      <c r="Q19" s="6"/>
      <c r="R19" s="6"/>
      <c r="S19" s="6"/>
      <c r="T19" s="6"/>
      <c r="V19" s="6"/>
      <c r="W19" s="6"/>
    </row>
    <row r="20" spans="1:23" x14ac:dyDescent="0.25">
      <c r="A20" s="6"/>
      <c r="K20" s="6"/>
      <c r="L20" s="6"/>
      <c r="M20" s="6"/>
      <c r="N20" s="6"/>
      <c r="O20" s="6"/>
      <c r="P20" s="6"/>
      <c r="Q20" s="6"/>
      <c r="R20" s="6"/>
      <c r="S20" s="6"/>
      <c r="T20" s="6"/>
      <c r="V20" s="6"/>
      <c r="W20" s="6"/>
    </row>
    <row r="21" spans="1:23" x14ac:dyDescent="0.25">
      <c r="A21" s="6"/>
      <c r="K21" s="6"/>
      <c r="L21" s="6"/>
      <c r="M21" s="6"/>
      <c r="N21" s="6"/>
      <c r="O21" s="6"/>
      <c r="P21" s="6"/>
      <c r="Q21" s="6"/>
      <c r="R21" s="6"/>
      <c r="S21" s="6"/>
      <c r="T21" s="6"/>
      <c r="V21" s="6"/>
      <c r="W21" s="6"/>
    </row>
    <row r="22" spans="1:23" x14ac:dyDescent="0.25">
      <c r="A22" s="6"/>
      <c r="K22" s="6"/>
      <c r="L22" s="6"/>
      <c r="M22" s="6"/>
      <c r="N22" s="6"/>
      <c r="O22" s="6"/>
      <c r="P22" s="6"/>
      <c r="Q22" s="6"/>
      <c r="R22" s="6"/>
      <c r="S22" s="6"/>
      <c r="T22" s="6"/>
      <c r="V22" s="6"/>
      <c r="W22" s="6"/>
    </row>
    <row r="23" spans="1:23" x14ac:dyDescent="0.25">
      <c r="A23" s="6"/>
      <c r="K23" s="6"/>
      <c r="L23" s="6"/>
      <c r="M23" s="6"/>
      <c r="N23" s="6"/>
      <c r="O23" s="6"/>
      <c r="P23" s="6"/>
      <c r="Q23" s="6"/>
      <c r="R23" s="6"/>
      <c r="S23" s="6"/>
      <c r="T23" s="6"/>
      <c r="V23" s="6"/>
      <c r="W23" s="6"/>
    </row>
    <row r="24" spans="1:23" x14ac:dyDescent="0.25">
      <c r="A24" s="6"/>
      <c r="K24" s="6"/>
      <c r="L24" s="6"/>
      <c r="M24" s="6"/>
      <c r="N24" s="6"/>
      <c r="O24" s="6"/>
      <c r="P24" s="6"/>
      <c r="Q24" s="6"/>
      <c r="R24" s="6"/>
      <c r="S24" s="6"/>
      <c r="T24" s="6"/>
      <c r="V24" s="6"/>
      <c r="W24" s="6"/>
    </row>
    <row r="25" spans="1:23" x14ac:dyDescent="0.25">
      <c r="A25" s="6"/>
      <c r="K25" s="6"/>
      <c r="L25" s="6"/>
      <c r="M25" s="6"/>
      <c r="N25" s="6"/>
      <c r="O25" s="6"/>
      <c r="P25" s="6"/>
      <c r="Q25" s="6"/>
      <c r="R25" s="6"/>
      <c r="S25" s="6"/>
      <c r="T25" s="6"/>
      <c r="V25" s="6"/>
      <c r="W25" s="6"/>
    </row>
    <row r="26" spans="1:23" x14ac:dyDescent="0.25">
      <c r="A26" s="6"/>
      <c r="K26" s="6"/>
      <c r="L26" s="6"/>
      <c r="M26" s="6"/>
      <c r="N26" s="6"/>
      <c r="O26" s="6"/>
      <c r="P26" s="6"/>
      <c r="Q26" s="6"/>
      <c r="R26" s="6"/>
      <c r="S26" s="6"/>
      <c r="T26" s="6"/>
      <c r="V26" s="6"/>
      <c r="W26" s="6"/>
    </row>
    <row r="27" spans="1:23" x14ac:dyDescent="0.25">
      <c r="A27" s="6"/>
      <c r="K27" s="6"/>
      <c r="L27" s="6"/>
      <c r="M27" s="6"/>
      <c r="N27" s="6"/>
      <c r="O27" s="6"/>
      <c r="P27" s="6"/>
      <c r="Q27" s="6"/>
      <c r="R27" s="6"/>
      <c r="S27" s="6"/>
      <c r="T27" s="6"/>
      <c r="V27" s="6"/>
      <c r="W27" s="6"/>
    </row>
    <row r="28" spans="1:23" x14ac:dyDescent="0.25">
      <c r="A28" s="6"/>
      <c r="K28" s="6"/>
      <c r="L28" s="6"/>
      <c r="M28" s="6"/>
      <c r="N28" s="6"/>
      <c r="O28" s="6"/>
      <c r="P28" s="6"/>
      <c r="Q28" s="6"/>
      <c r="R28" s="6"/>
      <c r="S28" s="6"/>
      <c r="T28" s="6"/>
      <c r="V28" s="6"/>
      <c r="W28" s="6"/>
    </row>
    <row r="29" spans="1:23" x14ac:dyDescent="0.25">
      <c r="A29" s="6"/>
      <c r="K29" s="6"/>
      <c r="L29" s="6"/>
      <c r="M29" s="6"/>
      <c r="N29" s="6"/>
      <c r="O29" s="6"/>
      <c r="P29" s="6"/>
      <c r="Q29" s="6"/>
      <c r="R29" s="6"/>
      <c r="S29" s="6"/>
      <c r="T29" s="6"/>
      <c r="V29" s="6"/>
      <c r="W29" s="6"/>
    </row>
    <row r="30" spans="1:23" x14ac:dyDescent="0.25">
      <c r="A30" s="6"/>
      <c r="K30" s="6"/>
      <c r="L30" s="6"/>
      <c r="M30" s="6"/>
      <c r="N30" s="6"/>
      <c r="O30" s="6"/>
      <c r="P30" s="6"/>
      <c r="Q30" s="6"/>
      <c r="R30" s="6"/>
      <c r="S30" s="6"/>
      <c r="T30" s="6"/>
      <c r="V30" s="6"/>
      <c r="W30" s="6"/>
    </row>
    <row r="31" spans="1:23" x14ac:dyDescent="0.25">
      <c r="A31" s="6"/>
      <c r="K31" s="6"/>
      <c r="L31" s="6"/>
      <c r="M31" s="6"/>
      <c r="N31" s="6"/>
      <c r="O31" s="6"/>
      <c r="P31" s="6"/>
      <c r="Q31" s="6"/>
      <c r="R31" s="6"/>
      <c r="S31" s="6"/>
      <c r="T31" s="6"/>
      <c r="V31" s="6"/>
      <c r="W31" s="6"/>
    </row>
    <row r="32" spans="1:23" x14ac:dyDescent="0.25">
      <c r="A32" s="6"/>
      <c r="K32" s="6"/>
      <c r="L32" s="6"/>
      <c r="M32" s="6"/>
      <c r="N32" s="6"/>
      <c r="O32" s="6"/>
      <c r="P32" s="6"/>
      <c r="Q32" s="6"/>
      <c r="R32" s="6"/>
      <c r="S32" s="6"/>
      <c r="T32" s="6"/>
      <c r="V32" s="6"/>
      <c r="W32" s="6"/>
    </row>
    <row r="33" spans="1:23" x14ac:dyDescent="0.25">
      <c r="A33" s="6"/>
      <c r="K33" s="6"/>
      <c r="L33" s="6"/>
      <c r="M33" s="6"/>
      <c r="N33" s="6"/>
      <c r="O33" s="6"/>
      <c r="P33" s="6"/>
      <c r="Q33" s="6"/>
      <c r="R33" s="6"/>
      <c r="S33" s="6"/>
      <c r="T33" s="6"/>
      <c r="V33" s="6"/>
      <c r="W33" s="6"/>
    </row>
    <row r="34" spans="1:23" x14ac:dyDescent="0.25">
      <c r="A34" s="6"/>
      <c r="K34" s="6"/>
      <c r="L34" s="6"/>
      <c r="M34" s="6"/>
      <c r="N34" s="6"/>
      <c r="O34" s="6"/>
      <c r="P34" s="6"/>
      <c r="Q34" s="6"/>
      <c r="R34" s="6"/>
      <c r="S34" s="6"/>
      <c r="T34" s="6"/>
      <c r="V34" s="6"/>
      <c r="W34" s="6"/>
    </row>
    <row r="35" spans="1:23" x14ac:dyDescent="0.25">
      <c r="A35" s="6"/>
      <c r="K35" s="6"/>
      <c r="L35" s="6"/>
      <c r="M35" s="6"/>
      <c r="N35" s="6"/>
      <c r="O35" s="6"/>
      <c r="P35" s="6"/>
      <c r="Q35" s="6"/>
      <c r="R35" s="6"/>
      <c r="S35" s="6"/>
      <c r="T35" s="6"/>
      <c r="V35" s="6"/>
      <c r="W35" s="6"/>
    </row>
    <row r="36" spans="1:23" x14ac:dyDescent="0.25">
      <c r="K36" s="6"/>
      <c r="L36" s="6"/>
      <c r="M36" s="6"/>
      <c r="N36" s="6"/>
      <c r="O36" s="6"/>
      <c r="P36" s="6"/>
      <c r="Q36" s="6"/>
      <c r="R36" s="6"/>
      <c r="S36" s="6"/>
      <c r="T36" s="6"/>
      <c r="V36" s="6"/>
      <c r="W36" s="6"/>
    </row>
    <row r="37" spans="1:23" x14ac:dyDescent="0.25">
      <c r="K37" s="6"/>
      <c r="L37" s="6"/>
      <c r="M37" s="6"/>
      <c r="N37" s="6"/>
      <c r="O37" s="6"/>
      <c r="P37" s="6"/>
      <c r="Q37" s="6"/>
      <c r="R37" s="6"/>
      <c r="S37" s="6"/>
      <c r="T37" s="6"/>
      <c r="V37" s="6"/>
      <c r="W37" s="6"/>
    </row>
  </sheetData>
  <autoFilter ref="A1:T37">
    <sortState ref="A2:P37">
      <sortCondition ref="C1:C37"/>
    </sortState>
  </autoFilter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L2" sqref="L2"/>
    </sheetView>
  </sheetViews>
  <sheetFormatPr baseColWidth="10" defaultColWidth="11.42578125" defaultRowHeight="15" x14ac:dyDescent="0.25"/>
  <cols>
    <col min="1" max="1" width="17.28515625" customWidth="1"/>
    <col min="2" max="3" width="7.140625" customWidth="1"/>
    <col min="4" max="7" width="7" customWidth="1"/>
    <col min="8" max="8" width="11.85546875" customWidth="1"/>
    <col min="9" max="9" width="10.7109375" customWidth="1"/>
    <col min="10" max="12" width="9.7109375" customWidth="1"/>
    <col min="13" max="13" width="6.28515625" customWidth="1"/>
    <col min="14" max="14" width="1.42578125" customWidth="1"/>
    <col min="15" max="15" width="16.42578125" customWidth="1"/>
    <col min="16" max="16" width="7.85546875" customWidth="1"/>
    <col min="17" max="17" width="13.140625" customWidth="1"/>
    <col min="18" max="18" width="10.5703125" customWidth="1"/>
    <col min="19" max="19" width="8.5703125" customWidth="1"/>
    <col min="20" max="20" width="9.7109375" customWidth="1"/>
    <col min="21" max="22" width="7.140625" customWidth="1"/>
    <col min="23" max="23" width="6.42578125" customWidth="1"/>
    <col min="24" max="24" width="8" customWidth="1"/>
  </cols>
  <sheetData>
    <row r="1" spans="1:31" ht="61.5" customHeight="1" thickBot="1" x14ac:dyDescent="0.3">
      <c r="A1" s="36" t="s">
        <v>1</v>
      </c>
      <c r="B1" s="37" t="s">
        <v>47</v>
      </c>
      <c r="C1" s="37" t="s">
        <v>47</v>
      </c>
      <c r="D1" s="37" t="s">
        <v>46</v>
      </c>
      <c r="E1" s="76" t="s">
        <v>185</v>
      </c>
      <c r="F1" s="76" t="s">
        <v>186</v>
      </c>
      <c r="G1" s="76" t="s">
        <v>187</v>
      </c>
      <c r="H1" s="76" t="s">
        <v>189</v>
      </c>
      <c r="I1" s="76" t="s">
        <v>190</v>
      </c>
      <c r="J1" s="76" t="s">
        <v>188</v>
      </c>
      <c r="K1" s="76" t="s">
        <v>197</v>
      </c>
      <c r="L1" s="76" t="s">
        <v>198</v>
      </c>
      <c r="M1" s="37" t="s">
        <v>2</v>
      </c>
      <c r="N1" s="37"/>
      <c r="O1" s="37" t="s">
        <v>19</v>
      </c>
      <c r="P1" s="37" t="s">
        <v>25</v>
      </c>
      <c r="Q1" s="37" t="s">
        <v>20</v>
      </c>
      <c r="R1" s="37" t="s">
        <v>52</v>
      </c>
      <c r="S1" s="37" t="s">
        <v>49</v>
      </c>
      <c r="T1" s="37" t="s">
        <v>21</v>
      </c>
      <c r="U1" s="37" t="s">
        <v>51</v>
      </c>
      <c r="V1" s="37" t="s">
        <v>40</v>
      </c>
      <c r="W1" s="37" t="s">
        <v>34</v>
      </c>
      <c r="X1" s="38" t="s">
        <v>39</v>
      </c>
      <c r="Z1" s="6"/>
      <c r="AA1" s="6"/>
      <c r="AB1" s="6"/>
      <c r="AC1" s="6"/>
      <c r="AD1" s="6"/>
      <c r="AE1" s="6"/>
    </row>
    <row r="2" spans="1:31" ht="18.75" x14ac:dyDescent="0.25">
      <c r="A2" s="32" t="s">
        <v>17</v>
      </c>
      <c r="B2" s="32" t="s">
        <v>9</v>
      </c>
      <c r="C2" s="32">
        <v>1</v>
      </c>
      <c r="D2" s="33" t="s">
        <v>8</v>
      </c>
      <c r="E2" s="33">
        <v>360</v>
      </c>
      <c r="F2" s="33">
        <v>360</v>
      </c>
      <c r="G2" s="33">
        <f>(E2+F2)/2</f>
        <v>360</v>
      </c>
      <c r="H2" s="33">
        <f>360-G2</f>
        <v>0</v>
      </c>
      <c r="I2" s="77">
        <f>+H2/360</f>
        <v>0</v>
      </c>
      <c r="J2" s="77">
        <f>1-$I$10+I2</f>
        <v>0.85138888888888886</v>
      </c>
      <c r="K2" s="77">
        <v>-1.9E-2</v>
      </c>
      <c r="L2" s="77">
        <f>+J2+K2</f>
        <v>0.83238888888888884</v>
      </c>
      <c r="M2" s="32">
        <v>0.65</v>
      </c>
      <c r="N2" s="34"/>
      <c r="O2" s="32" t="s">
        <v>17</v>
      </c>
      <c r="P2" s="32" t="s">
        <v>24</v>
      </c>
      <c r="Q2" s="32" t="s">
        <v>24</v>
      </c>
      <c r="R2" s="32" t="s">
        <v>24</v>
      </c>
      <c r="S2" s="32" t="s">
        <v>24</v>
      </c>
      <c r="T2" s="32" t="s">
        <v>23</v>
      </c>
      <c r="U2" s="32" t="s">
        <v>23</v>
      </c>
      <c r="V2" s="35" t="s">
        <v>45</v>
      </c>
      <c r="W2" s="32" t="s">
        <v>24</v>
      </c>
      <c r="X2" s="32" t="s">
        <v>23</v>
      </c>
      <c r="Z2" s="58" t="s">
        <v>66</v>
      </c>
      <c r="AA2" s="52"/>
      <c r="AB2" s="52"/>
      <c r="AC2" s="52"/>
      <c r="AD2" s="52"/>
      <c r="AE2" s="53"/>
    </row>
    <row r="3" spans="1:31" x14ac:dyDescent="0.25">
      <c r="A3" s="29" t="s">
        <v>25</v>
      </c>
      <c r="B3" s="29" t="s">
        <v>11</v>
      </c>
      <c r="C3" s="29">
        <v>2</v>
      </c>
      <c r="D3" s="30" t="s">
        <v>8</v>
      </c>
      <c r="E3" s="30">
        <v>351</v>
      </c>
      <c r="F3" s="30">
        <v>357</v>
      </c>
      <c r="G3" s="30">
        <f>(E3+F3)/2</f>
        <v>354</v>
      </c>
      <c r="H3" s="30">
        <f>360-G3</f>
        <v>6</v>
      </c>
      <c r="I3" s="78">
        <f>+H3/360</f>
        <v>1.6666666666666666E-2</v>
      </c>
      <c r="J3" s="78">
        <f>1-$I$10+I3</f>
        <v>0.86805555555555558</v>
      </c>
      <c r="K3" s="78">
        <v>-2.8400000000000002E-2</v>
      </c>
      <c r="L3" s="78">
        <f t="shared" ref="L3:L10" si="0">+J3+K3</f>
        <v>0.8396555555555556</v>
      </c>
      <c r="M3" s="29">
        <v>0.7</v>
      </c>
      <c r="N3" s="31"/>
      <c r="O3" s="29" t="s">
        <v>44</v>
      </c>
      <c r="P3" s="29" t="s">
        <v>24</v>
      </c>
      <c r="Q3" s="29" t="s">
        <v>24</v>
      </c>
      <c r="R3" s="29" t="s">
        <v>24</v>
      </c>
      <c r="S3" s="29" t="s">
        <v>24</v>
      </c>
      <c r="T3" s="29" t="s">
        <v>23</v>
      </c>
      <c r="U3" s="29" t="s">
        <v>23</v>
      </c>
      <c r="V3" s="29" t="s">
        <v>24</v>
      </c>
      <c r="W3" s="29" t="s">
        <v>24</v>
      </c>
      <c r="X3" s="29" t="s">
        <v>23</v>
      </c>
      <c r="Z3" s="59" t="s">
        <v>62</v>
      </c>
      <c r="AA3" s="54"/>
      <c r="AB3" s="54"/>
      <c r="AC3" s="54"/>
      <c r="AD3" s="54"/>
      <c r="AE3" s="55"/>
    </row>
    <row r="4" spans="1:31" x14ac:dyDescent="0.25">
      <c r="A4" s="26" t="s">
        <v>42</v>
      </c>
      <c r="B4" s="26" t="s">
        <v>10</v>
      </c>
      <c r="C4" s="26">
        <v>3</v>
      </c>
      <c r="D4" s="27" t="s">
        <v>8</v>
      </c>
      <c r="E4" s="27">
        <v>347</v>
      </c>
      <c r="F4" s="27">
        <v>348</v>
      </c>
      <c r="G4" s="27">
        <f>(E4+F4)/2</f>
        <v>347.5</v>
      </c>
      <c r="H4" s="27">
        <f>360-G4</f>
        <v>12.5</v>
      </c>
      <c r="I4" s="79">
        <f>+H4/360</f>
        <v>3.4722222222222224E-2</v>
      </c>
      <c r="J4" s="79">
        <f>1-$I$10+I4</f>
        <v>0.88611111111111107</v>
      </c>
      <c r="K4" s="79">
        <v>-3.9E-2</v>
      </c>
      <c r="L4" s="79">
        <f t="shared" si="0"/>
        <v>0.84711111111111104</v>
      </c>
      <c r="M4" s="26">
        <v>0.74</v>
      </c>
      <c r="N4" s="28"/>
      <c r="O4" s="26" t="s">
        <v>42</v>
      </c>
      <c r="P4" s="26" t="s">
        <v>24</v>
      </c>
      <c r="Q4" s="26" t="s">
        <v>24</v>
      </c>
      <c r="R4" s="26" t="s">
        <v>24</v>
      </c>
      <c r="S4" s="26" t="s">
        <v>24</v>
      </c>
      <c r="T4" s="26" t="s">
        <v>23</v>
      </c>
      <c r="U4" s="26" t="s">
        <v>23</v>
      </c>
      <c r="V4" s="26" t="s">
        <v>24</v>
      </c>
      <c r="W4" s="26" t="s">
        <v>23</v>
      </c>
      <c r="X4" s="26" t="s">
        <v>24</v>
      </c>
      <c r="Z4" s="59" t="s">
        <v>63</v>
      </c>
      <c r="AA4" s="54"/>
      <c r="AB4" s="54"/>
      <c r="AC4" s="54"/>
      <c r="AD4" s="54"/>
      <c r="AE4" s="55"/>
    </row>
    <row r="5" spans="1:31" ht="34.5" customHeight="1" x14ac:dyDescent="0.25">
      <c r="A5" s="22" t="s">
        <v>41</v>
      </c>
      <c r="B5" s="22" t="s">
        <v>43</v>
      </c>
      <c r="C5" s="22">
        <v>4</v>
      </c>
      <c r="D5" s="23" t="s">
        <v>8</v>
      </c>
      <c r="E5" s="23"/>
      <c r="F5" s="23"/>
      <c r="G5" s="23"/>
      <c r="H5" s="23"/>
      <c r="I5" s="80"/>
      <c r="J5" s="80"/>
      <c r="K5" s="80"/>
      <c r="L5" s="80">
        <f t="shared" si="0"/>
        <v>0</v>
      </c>
      <c r="M5" s="22">
        <v>0.78</v>
      </c>
      <c r="N5" s="24"/>
      <c r="O5" s="22" t="s">
        <v>41</v>
      </c>
      <c r="P5" s="22" t="s">
        <v>24</v>
      </c>
      <c r="Q5" s="22" t="s">
        <v>24</v>
      </c>
      <c r="R5" s="22" t="s">
        <v>24</v>
      </c>
      <c r="S5" s="22" t="s">
        <v>24</v>
      </c>
      <c r="T5" s="22" t="s">
        <v>23</v>
      </c>
      <c r="U5" s="22" t="s">
        <v>23</v>
      </c>
      <c r="V5" s="25" t="s">
        <v>45</v>
      </c>
      <c r="W5" s="22" t="s">
        <v>23</v>
      </c>
      <c r="X5" s="22" t="s">
        <v>23</v>
      </c>
      <c r="Z5" s="59" t="s">
        <v>68</v>
      </c>
      <c r="AA5" s="54"/>
      <c r="AB5" s="54"/>
      <c r="AC5" s="54"/>
      <c r="AD5" s="54"/>
      <c r="AE5" s="55"/>
    </row>
    <row r="6" spans="1:31" ht="30" x14ac:dyDescent="0.25">
      <c r="A6" s="19" t="s">
        <v>70</v>
      </c>
      <c r="B6" s="19" t="s">
        <v>14</v>
      </c>
      <c r="C6" s="19">
        <v>5</v>
      </c>
      <c r="D6" s="20" t="s">
        <v>8</v>
      </c>
      <c r="E6" s="20"/>
      <c r="F6" s="20"/>
      <c r="G6" s="20"/>
      <c r="H6" s="20"/>
      <c r="I6" s="81"/>
      <c r="J6" s="81">
        <v>0.9214</v>
      </c>
      <c r="K6" s="81"/>
      <c r="L6" s="81">
        <f t="shared" si="0"/>
        <v>0.9214</v>
      </c>
      <c r="M6" s="19">
        <v>0.8</v>
      </c>
      <c r="N6" s="21"/>
      <c r="O6" s="19" t="s">
        <v>38</v>
      </c>
      <c r="P6" s="19" t="s">
        <v>24</v>
      </c>
      <c r="Q6" s="19" t="s">
        <v>24</v>
      </c>
      <c r="R6" s="19" t="s">
        <v>24</v>
      </c>
      <c r="S6" s="19" t="s">
        <v>24</v>
      </c>
      <c r="T6" s="19" t="s">
        <v>23</v>
      </c>
      <c r="U6" s="19" t="s">
        <v>23</v>
      </c>
      <c r="V6" s="19" t="s">
        <v>24</v>
      </c>
      <c r="W6" s="19" t="s">
        <v>23</v>
      </c>
      <c r="X6" s="19" t="s">
        <v>23</v>
      </c>
      <c r="Z6" s="61" t="s">
        <v>67</v>
      </c>
      <c r="AA6" s="54"/>
      <c r="AB6" s="54"/>
      <c r="AC6" s="54"/>
      <c r="AD6" s="54"/>
      <c r="AE6" s="55"/>
    </row>
    <row r="7" spans="1:31" ht="45" x14ac:dyDescent="0.25">
      <c r="A7" s="16" t="s">
        <v>78</v>
      </c>
      <c r="B7" s="16" t="s">
        <v>37</v>
      </c>
      <c r="C7" s="16">
        <v>6</v>
      </c>
      <c r="D7" s="17" t="s">
        <v>8</v>
      </c>
      <c r="E7" s="17">
        <v>329</v>
      </c>
      <c r="F7" s="17">
        <v>337</v>
      </c>
      <c r="G7" s="17">
        <f>(E7+F7)/2</f>
        <v>333</v>
      </c>
      <c r="H7" s="17">
        <f>360-G7</f>
        <v>27</v>
      </c>
      <c r="I7" s="82">
        <f>+H7/360</f>
        <v>7.4999999999999997E-2</v>
      </c>
      <c r="J7" s="82">
        <f>1-$I$10+I7</f>
        <v>0.92638888888888882</v>
      </c>
      <c r="K7" s="82">
        <v>-0.03</v>
      </c>
      <c r="L7" s="82">
        <f t="shared" si="0"/>
        <v>0.89638888888888879</v>
      </c>
      <c r="M7" s="16">
        <v>0.85</v>
      </c>
      <c r="N7" s="18"/>
      <c r="O7" s="16" t="s">
        <v>48</v>
      </c>
      <c r="P7" s="16" t="s">
        <v>24</v>
      </c>
      <c r="Q7" s="16" t="s">
        <v>35</v>
      </c>
      <c r="R7" s="16" t="s">
        <v>24</v>
      </c>
      <c r="S7" s="16" t="s">
        <v>50</v>
      </c>
      <c r="T7" s="16" t="s">
        <v>23</v>
      </c>
      <c r="U7" s="16" t="s">
        <v>23</v>
      </c>
      <c r="V7" s="16" t="s">
        <v>23</v>
      </c>
      <c r="W7" s="16" t="s">
        <v>23</v>
      </c>
      <c r="X7" s="16" t="s">
        <v>23</v>
      </c>
      <c r="Z7" s="59" t="s">
        <v>64</v>
      </c>
      <c r="AA7" s="54"/>
      <c r="AB7" s="54"/>
      <c r="AC7" s="54"/>
      <c r="AD7" s="54"/>
      <c r="AE7" s="55"/>
    </row>
    <row r="8" spans="1:31" ht="45.75" thickBot="1" x14ac:dyDescent="0.3">
      <c r="A8" s="16" t="s">
        <v>77</v>
      </c>
      <c r="B8" s="16" t="s">
        <v>36</v>
      </c>
      <c r="C8" s="16">
        <v>7</v>
      </c>
      <c r="D8" s="17" t="s">
        <v>6</v>
      </c>
      <c r="E8" s="17"/>
      <c r="F8" s="17"/>
      <c r="G8" s="17"/>
      <c r="H8" s="17"/>
      <c r="I8" s="82"/>
      <c r="J8" s="82">
        <v>0.93140000000000001</v>
      </c>
      <c r="K8" s="82"/>
      <c r="L8" s="82">
        <f t="shared" si="0"/>
        <v>0.93140000000000001</v>
      </c>
      <c r="M8" s="16">
        <v>0.88</v>
      </c>
      <c r="N8" s="18"/>
      <c r="O8" s="16" t="s">
        <v>33</v>
      </c>
      <c r="P8" s="16" t="s">
        <v>24</v>
      </c>
      <c r="Q8" s="16" t="s">
        <v>35</v>
      </c>
      <c r="R8" s="16" t="s">
        <v>24</v>
      </c>
      <c r="S8" s="16" t="s">
        <v>23</v>
      </c>
      <c r="T8" s="16" t="s">
        <v>23</v>
      </c>
      <c r="U8" s="16" t="s">
        <v>23</v>
      </c>
      <c r="V8" s="16" t="s">
        <v>23</v>
      </c>
      <c r="W8" s="16" t="s">
        <v>23</v>
      </c>
      <c r="X8" s="16" t="s">
        <v>23</v>
      </c>
      <c r="Z8" s="60" t="s">
        <v>65</v>
      </c>
      <c r="AA8" s="56"/>
      <c r="AB8" s="56"/>
      <c r="AC8" s="56"/>
      <c r="AD8" s="56"/>
      <c r="AE8" s="57"/>
    </row>
    <row r="9" spans="1:31" x14ac:dyDescent="0.25">
      <c r="A9" s="13" t="s">
        <v>76</v>
      </c>
      <c r="B9" s="13" t="s">
        <v>32</v>
      </c>
      <c r="C9" s="13">
        <v>8</v>
      </c>
      <c r="D9" s="14" t="s">
        <v>8</v>
      </c>
      <c r="E9" s="14"/>
      <c r="F9" s="14"/>
      <c r="G9" s="14"/>
      <c r="H9" s="14"/>
      <c r="I9" s="83"/>
      <c r="J9" s="83">
        <v>0.99</v>
      </c>
      <c r="K9" s="83"/>
      <c r="L9" s="83">
        <f t="shared" si="0"/>
        <v>0.99</v>
      </c>
      <c r="M9" s="13">
        <v>0.89</v>
      </c>
      <c r="N9" s="15"/>
      <c r="O9" s="13"/>
      <c r="P9" s="13"/>
      <c r="Q9" s="13"/>
      <c r="R9" s="13"/>
      <c r="S9" s="13"/>
      <c r="T9" s="13"/>
      <c r="U9" s="13"/>
      <c r="V9" s="13"/>
      <c r="W9" s="13"/>
      <c r="X9" s="13"/>
      <c r="Z9" s="6"/>
      <c r="AA9" s="6"/>
    </row>
    <row r="10" spans="1:31" ht="60" x14ac:dyDescent="0.25">
      <c r="A10" s="13" t="s">
        <v>75</v>
      </c>
      <c r="B10" s="13" t="s">
        <v>31</v>
      </c>
      <c r="C10" s="13">
        <v>9</v>
      </c>
      <c r="D10" s="14" t="s">
        <v>6</v>
      </c>
      <c r="E10" s="14">
        <v>301</v>
      </c>
      <c r="F10" s="14">
        <v>312</v>
      </c>
      <c r="G10" s="14">
        <f>(E10+F10)/2</f>
        <v>306.5</v>
      </c>
      <c r="H10" s="14">
        <f>360-G10</f>
        <v>53.5</v>
      </c>
      <c r="I10" s="83">
        <f>+H10/360</f>
        <v>0.14861111111111111</v>
      </c>
      <c r="J10" s="83">
        <f>1-$I$10+I10</f>
        <v>1</v>
      </c>
      <c r="K10" s="83"/>
      <c r="L10" s="83">
        <f t="shared" si="0"/>
        <v>1</v>
      </c>
      <c r="M10" s="13">
        <v>0.92</v>
      </c>
      <c r="N10" s="15"/>
      <c r="O10" s="13" t="s">
        <v>26</v>
      </c>
      <c r="P10" s="13" t="s">
        <v>23</v>
      </c>
      <c r="Q10" s="13" t="s">
        <v>24</v>
      </c>
      <c r="R10" s="13" t="s">
        <v>53</v>
      </c>
      <c r="S10" s="13" t="s">
        <v>23</v>
      </c>
      <c r="T10" s="13" t="s">
        <v>24</v>
      </c>
      <c r="U10" s="13" t="s">
        <v>23</v>
      </c>
      <c r="V10" s="13" t="s">
        <v>23</v>
      </c>
      <c r="W10" s="13" t="s">
        <v>23</v>
      </c>
      <c r="X10" s="13" t="s">
        <v>23</v>
      </c>
      <c r="Z10" s="6"/>
      <c r="AA10" s="6"/>
    </row>
    <row r="11" spans="1:31" ht="30" x14ac:dyDescent="0.25">
      <c r="A11" s="10" t="s">
        <v>74</v>
      </c>
      <c r="B11" s="10" t="s">
        <v>30</v>
      </c>
      <c r="C11" s="10">
        <v>10</v>
      </c>
      <c r="D11" s="11" t="s">
        <v>8</v>
      </c>
      <c r="E11" s="11"/>
      <c r="F11" s="11"/>
      <c r="G11" s="11"/>
      <c r="H11" s="11"/>
      <c r="I11" s="11"/>
      <c r="J11" s="11"/>
      <c r="K11" s="11"/>
      <c r="L11" s="11"/>
      <c r="M11" s="10">
        <v>0.95</v>
      </c>
      <c r="N11" s="12"/>
      <c r="O11" s="10"/>
      <c r="P11" s="10"/>
      <c r="Q11" s="10"/>
      <c r="R11" s="10"/>
      <c r="S11" s="10"/>
      <c r="T11" s="10"/>
      <c r="U11" s="10"/>
      <c r="V11" s="10"/>
      <c r="W11" s="10"/>
      <c r="X11" s="10"/>
      <c r="Z11" s="6"/>
      <c r="AA11" s="6"/>
    </row>
    <row r="12" spans="1:31" x14ac:dyDescent="0.25">
      <c r="A12" s="10" t="s">
        <v>73</v>
      </c>
      <c r="B12" s="10" t="s">
        <v>28</v>
      </c>
      <c r="C12" s="10">
        <v>11</v>
      </c>
      <c r="D12" s="11" t="s">
        <v>6</v>
      </c>
      <c r="E12" s="11"/>
      <c r="F12" s="11"/>
      <c r="G12" s="11"/>
      <c r="H12" s="11"/>
      <c r="I12" s="11"/>
      <c r="J12" s="11"/>
      <c r="K12" s="11"/>
      <c r="L12" s="11"/>
      <c r="M12" s="10">
        <v>0.98</v>
      </c>
      <c r="N12" s="12"/>
      <c r="O12" s="10" t="s">
        <v>18</v>
      </c>
      <c r="P12" s="10" t="s">
        <v>24</v>
      </c>
      <c r="Q12" s="10" t="s">
        <v>24</v>
      </c>
      <c r="R12" s="10" t="s">
        <v>23</v>
      </c>
      <c r="S12" s="10" t="s">
        <v>23</v>
      </c>
      <c r="T12" s="10" t="s">
        <v>24</v>
      </c>
      <c r="U12" s="10" t="s">
        <v>24</v>
      </c>
      <c r="V12" s="10" t="s">
        <v>23</v>
      </c>
      <c r="W12" s="10" t="s">
        <v>23</v>
      </c>
      <c r="X12" s="10" t="s">
        <v>23</v>
      </c>
      <c r="Z12" s="6"/>
      <c r="AA12" s="6"/>
    </row>
    <row r="13" spans="1:31" ht="30" x14ac:dyDescent="0.25">
      <c r="A13" s="7" t="s">
        <v>72</v>
      </c>
      <c r="B13" s="7" t="s">
        <v>29</v>
      </c>
      <c r="C13" s="7">
        <v>12</v>
      </c>
      <c r="D13" s="8" t="s">
        <v>8</v>
      </c>
      <c r="E13" s="8"/>
      <c r="F13" s="8"/>
      <c r="G13" s="8"/>
      <c r="H13" s="8"/>
      <c r="I13" s="8"/>
      <c r="J13" s="8"/>
      <c r="K13" s="8"/>
      <c r="L13" s="8"/>
      <c r="M13" s="7">
        <v>0.97</v>
      </c>
      <c r="N13" s="9"/>
      <c r="O13" s="7"/>
      <c r="P13" s="9"/>
      <c r="Q13" s="9"/>
      <c r="R13" s="9"/>
      <c r="S13" s="9"/>
      <c r="T13" s="9"/>
      <c r="U13" s="9"/>
      <c r="V13" s="9"/>
      <c r="W13" s="9"/>
      <c r="X13" s="9"/>
      <c r="Z13" s="6"/>
      <c r="AA13" s="6"/>
    </row>
    <row r="14" spans="1:31" ht="30" x14ac:dyDescent="0.25">
      <c r="A14" s="7" t="s">
        <v>71</v>
      </c>
      <c r="B14" s="7" t="s">
        <v>27</v>
      </c>
      <c r="C14" s="7">
        <v>13</v>
      </c>
      <c r="D14" s="8" t="s">
        <v>6</v>
      </c>
      <c r="E14" s="8"/>
      <c r="F14" s="8"/>
      <c r="G14" s="8"/>
      <c r="H14" s="8"/>
      <c r="I14" s="8"/>
      <c r="J14" s="8"/>
      <c r="K14" s="8"/>
      <c r="L14" s="8"/>
      <c r="M14" s="7">
        <v>1</v>
      </c>
      <c r="N14" s="9"/>
      <c r="O14" s="7" t="s">
        <v>22</v>
      </c>
      <c r="P14" s="7" t="s">
        <v>23</v>
      </c>
      <c r="Q14" s="7" t="s">
        <v>23</v>
      </c>
      <c r="R14" s="7" t="s">
        <v>23</v>
      </c>
      <c r="S14" s="7" t="s">
        <v>23</v>
      </c>
      <c r="T14" s="7" t="s">
        <v>24</v>
      </c>
      <c r="U14" s="7" t="s">
        <v>24</v>
      </c>
      <c r="V14" s="7" t="s">
        <v>23</v>
      </c>
      <c r="W14" s="7" t="s">
        <v>23</v>
      </c>
      <c r="X14" s="7" t="s">
        <v>23</v>
      </c>
      <c r="Z14" s="6"/>
      <c r="AA14" s="6"/>
    </row>
    <row r="15" spans="1:31" x14ac:dyDescent="0.25">
      <c r="A15" s="6"/>
      <c r="Z15" s="6"/>
      <c r="AA15" s="6"/>
    </row>
    <row r="16" spans="1:31" x14ac:dyDescent="0.25">
      <c r="A16" s="6"/>
      <c r="O16" s="6"/>
      <c r="P16" s="6"/>
      <c r="Q16" s="6"/>
      <c r="R16" s="6"/>
      <c r="S16" s="6"/>
      <c r="T16" s="6"/>
      <c r="U16" s="6"/>
      <c r="V16" s="6"/>
      <c r="W16" s="6"/>
      <c r="X16" s="6"/>
      <c r="Z16" s="6"/>
      <c r="AA16" s="6"/>
    </row>
    <row r="17" spans="1:27" x14ac:dyDescent="0.25">
      <c r="A17" s="6"/>
      <c r="O17" s="6"/>
      <c r="P17" s="6"/>
      <c r="Q17" s="6"/>
      <c r="R17" s="6"/>
      <c r="S17" s="6"/>
      <c r="T17" s="6"/>
      <c r="U17" s="6"/>
      <c r="V17" s="6"/>
      <c r="W17" s="6"/>
      <c r="X17" s="6"/>
      <c r="Z17" s="6"/>
      <c r="AA17" s="6"/>
    </row>
    <row r="18" spans="1:27" x14ac:dyDescent="0.25">
      <c r="A18" s="6"/>
      <c r="O18" s="6"/>
      <c r="P18" s="6"/>
      <c r="Q18" s="6"/>
      <c r="R18" s="6"/>
      <c r="S18" s="6"/>
      <c r="T18" s="6"/>
      <c r="U18" s="6"/>
      <c r="V18" s="6"/>
      <c r="W18" s="6"/>
      <c r="X18" s="6"/>
      <c r="Z18" s="6"/>
      <c r="AA18" s="6"/>
    </row>
    <row r="19" spans="1:27" x14ac:dyDescent="0.25">
      <c r="A19" s="6"/>
      <c r="O19" s="6"/>
      <c r="P19" s="6"/>
      <c r="Q19" s="6"/>
      <c r="R19" s="6"/>
      <c r="S19" s="6"/>
      <c r="T19" s="6"/>
      <c r="U19" s="6"/>
      <c r="V19" s="6"/>
      <c r="W19" s="6"/>
      <c r="X19" s="6"/>
      <c r="Z19" s="6"/>
      <c r="AA19" s="6"/>
    </row>
    <row r="20" spans="1:27" x14ac:dyDescent="0.25">
      <c r="A20" s="6"/>
      <c r="O20" s="6"/>
      <c r="P20" s="6"/>
      <c r="Q20" s="6"/>
      <c r="R20" s="6"/>
      <c r="S20" s="6"/>
      <c r="T20" s="6"/>
      <c r="U20" s="6"/>
      <c r="V20" s="6"/>
      <c r="W20" s="6"/>
      <c r="X20" s="6"/>
      <c r="Z20" s="6"/>
      <c r="AA20" s="6"/>
    </row>
    <row r="21" spans="1:27" x14ac:dyDescent="0.25">
      <c r="A21" s="6"/>
      <c r="O21" s="6"/>
      <c r="P21" s="6"/>
      <c r="Q21" s="6"/>
      <c r="R21" s="6"/>
      <c r="S21" s="6"/>
      <c r="T21" s="6"/>
      <c r="U21" s="6"/>
      <c r="V21" s="6"/>
      <c r="W21" s="6"/>
      <c r="X21" s="6"/>
      <c r="Z21" s="6"/>
      <c r="AA21" s="6"/>
    </row>
    <row r="22" spans="1:27" x14ac:dyDescent="0.25">
      <c r="A22" s="6"/>
      <c r="O22" s="6"/>
      <c r="P22" s="6"/>
      <c r="Q22" s="6"/>
      <c r="R22" s="6"/>
      <c r="S22" s="6"/>
      <c r="T22" s="6"/>
      <c r="U22" s="6"/>
      <c r="V22" s="6"/>
      <c r="W22" s="6"/>
      <c r="X22" s="6"/>
      <c r="Z22" s="6"/>
      <c r="AA22" s="6"/>
    </row>
    <row r="23" spans="1:27" x14ac:dyDescent="0.25">
      <c r="A23" s="6"/>
      <c r="O23" s="6"/>
      <c r="P23" s="6"/>
      <c r="Q23" s="6"/>
      <c r="R23" s="6"/>
      <c r="S23" s="6"/>
      <c r="T23" s="6"/>
      <c r="U23" s="6"/>
      <c r="V23" s="6"/>
      <c r="W23" s="6"/>
      <c r="X23" s="6"/>
      <c r="Z23" s="6"/>
      <c r="AA23" s="6"/>
    </row>
    <row r="24" spans="1:27" x14ac:dyDescent="0.25">
      <c r="A24" s="6"/>
      <c r="O24" s="6"/>
      <c r="P24" s="6"/>
      <c r="Q24" s="6"/>
      <c r="R24" s="6"/>
      <c r="S24" s="6"/>
      <c r="T24" s="6"/>
      <c r="U24" s="6"/>
      <c r="V24" s="6"/>
      <c r="W24" s="6"/>
      <c r="X24" s="6"/>
      <c r="Z24" s="6"/>
      <c r="AA24" s="6"/>
    </row>
    <row r="25" spans="1:27" x14ac:dyDescent="0.25">
      <c r="A25" s="6"/>
      <c r="O25" s="6"/>
      <c r="P25" s="6"/>
      <c r="Q25" s="6"/>
      <c r="R25" s="6"/>
      <c r="S25" s="6"/>
      <c r="T25" s="6"/>
      <c r="U25" s="6"/>
      <c r="V25" s="6"/>
      <c r="W25" s="6"/>
      <c r="X25" s="6"/>
      <c r="Z25" s="6"/>
      <c r="AA25" s="6"/>
    </row>
    <row r="26" spans="1:27" x14ac:dyDescent="0.25">
      <c r="A26" s="6"/>
      <c r="O26" s="6"/>
      <c r="P26" s="6"/>
      <c r="Q26" s="6"/>
      <c r="R26" s="6"/>
      <c r="S26" s="6"/>
      <c r="T26" s="6"/>
      <c r="U26" s="6"/>
      <c r="V26" s="6"/>
      <c r="W26" s="6"/>
      <c r="X26" s="6"/>
      <c r="Z26" s="6"/>
      <c r="AA26" s="6"/>
    </row>
    <row r="27" spans="1:27" x14ac:dyDescent="0.25">
      <c r="A27" s="6"/>
      <c r="O27" s="6"/>
      <c r="P27" s="6"/>
      <c r="Q27" s="6"/>
      <c r="R27" s="6"/>
      <c r="S27" s="6"/>
      <c r="T27" s="6"/>
      <c r="U27" s="6"/>
      <c r="V27" s="6"/>
      <c r="W27" s="6"/>
      <c r="X27" s="6"/>
      <c r="Z27" s="6"/>
      <c r="AA27" s="6"/>
    </row>
    <row r="28" spans="1:27" x14ac:dyDescent="0.25">
      <c r="A28" s="6"/>
      <c r="O28" s="6"/>
      <c r="P28" s="6"/>
      <c r="Q28" s="6"/>
      <c r="R28" s="6"/>
      <c r="S28" s="6"/>
      <c r="T28" s="6"/>
      <c r="U28" s="6"/>
      <c r="V28" s="6"/>
      <c r="W28" s="6"/>
      <c r="X28" s="6"/>
      <c r="Z28" s="6"/>
      <c r="AA28" s="6"/>
    </row>
    <row r="29" spans="1:27" x14ac:dyDescent="0.25">
      <c r="A29" s="6"/>
      <c r="O29" s="6"/>
      <c r="P29" s="6"/>
      <c r="Q29" s="6"/>
      <c r="R29" s="6"/>
      <c r="S29" s="6"/>
      <c r="T29" s="6"/>
      <c r="U29" s="6"/>
      <c r="V29" s="6"/>
      <c r="W29" s="6"/>
      <c r="X29" s="6"/>
      <c r="Z29" s="6"/>
      <c r="AA29" s="6"/>
    </row>
    <row r="30" spans="1:27" x14ac:dyDescent="0.25">
      <c r="A30" s="6"/>
      <c r="O30" s="6"/>
      <c r="P30" s="6"/>
      <c r="Q30" s="6"/>
      <c r="R30" s="6"/>
      <c r="S30" s="6"/>
      <c r="T30" s="6"/>
      <c r="U30" s="6"/>
      <c r="V30" s="6"/>
      <c r="W30" s="6"/>
      <c r="X30" s="6"/>
      <c r="Z30" s="6"/>
      <c r="AA30" s="6"/>
    </row>
    <row r="31" spans="1:27" x14ac:dyDescent="0.25">
      <c r="A31" s="6"/>
      <c r="O31" s="6"/>
      <c r="P31" s="6"/>
      <c r="Q31" s="6"/>
      <c r="R31" s="6"/>
      <c r="S31" s="6"/>
      <c r="T31" s="6"/>
      <c r="U31" s="6"/>
      <c r="V31" s="6"/>
      <c r="W31" s="6"/>
      <c r="X31" s="6"/>
      <c r="Z31" s="6"/>
      <c r="AA31" s="6"/>
    </row>
    <row r="32" spans="1:27" x14ac:dyDescent="0.25">
      <c r="A32" s="6"/>
      <c r="O32" s="6"/>
      <c r="P32" s="6"/>
      <c r="Q32" s="6"/>
      <c r="R32" s="6"/>
      <c r="S32" s="6"/>
      <c r="T32" s="6"/>
      <c r="U32" s="6"/>
      <c r="V32" s="6"/>
      <c r="W32" s="6"/>
      <c r="X32" s="6"/>
      <c r="Z32" s="6"/>
      <c r="AA32" s="6"/>
    </row>
    <row r="33" spans="1:27" x14ac:dyDescent="0.25">
      <c r="A33" s="6"/>
      <c r="O33" s="6"/>
      <c r="P33" s="6"/>
      <c r="Q33" s="6"/>
      <c r="R33" s="6"/>
      <c r="S33" s="6"/>
      <c r="T33" s="6"/>
      <c r="U33" s="6"/>
      <c r="V33" s="6"/>
      <c r="W33" s="6"/>
      <c r="X33" s="6"/>
      <c r="Z33" s="6"/>
      <c r="AA33" s="6"/>
    </row>
    <row r="34" spans="1:27" x14ac:dyDescent="0.25">
      <c r="A34" s="6"/>
      <c r="O34" s="6"/>
      <c r="P34" s="6"/>
      <c r="Q34" s="6"/>
      <c r="R34" s="6"/>
      <c r="S34" s="6"/>
      <c r="T34" s="6"/>
      <c r="U34" s="6"/>
      <c r="V34" s="6"/>
      <c r="W34" s="6"/>
      <c r="X34" s="6"/>
      <c r="Z34" s="6"/>
      <c r="AA34" s="6"/>
    </row>
    <row r="35" spans="1:27" x14ac:dyDescent="0.25">
      <c r="A35" s="6"/>
      <c r="O35" s="6"/>
      <c r="P35" s="6"/>
      <c r="Q35" s="6"/>
      <c r="R35" s="6"/>
      <c r="S35" s="6"/>
      <c r="T35" s="6"/>
      <c r="U35" s="6"/>
      <c r="V35" s="6"/>
      <c r="W35" s="6"/>
      <c r="X35" s="6"/>
      <c r="Z35" s="6"/>
      <c r="AA35" s="6"/>
    </row>
    <row r="36" spans="1:27" x14ac:dyDescent="0.25">
      <c r="O36" s="6"/>
      <c r="P36" s="6"/>
      <c r="Q36" s="6"/>
      <c r="R36" s="6"/>
      <c r="S36" s="6"/>
      <c r="T36" s="6"/>
      <c r="U36" s="6"/>
      <c r="V36" s="6"/>
      <c r="W36" s="6"/>
      <c r="X36" s="6"/>
      <c r="Z36" s="6"/>
      <c r="AA36" s="6"/>
    </row>
    <row r="37" spans="1:27" x14ac:dyDescent="0.25">
      <c r="O37" s="6"/>
      <c r="P37" s="6"/>
      <c r="Q37" s="6"/>
      <c r="R37" s="6"/>
      <c r="S37" s="6"/>
      <c r="T37" s="6"/>
      <c r="U37" s="6"/>
      <c r="V37" s="6"/>
      <c r="W37" s="6"/>
      <c r="X37" s="6"/>
      <c r="Z37" s="6"/>
      <c r="AA37" s="6"/>
    </row>
  </sheetData>
  <autoFilter ref="A1:X37">
    <sortState ref="A2:P37">
      <sortCondition ref="C1:C37"/>
    </sortState>
  </autoFilter>
  <pageMargins left="0.11811023622047245" right="0.11811023622047245" top="0.78740157480314965" bottom="0.78740157480314965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0"/>
  <sheetViews>
    <sheetView workbookViewId="0">
      <selection activeCell="B1" sqref="B1"/>
    </sheetView>
  </sheetViews>
  <sheetFormatPr baseColWidth="10" defaultColWidth="9.140625" defaultRowHeight="15" x14ac:dyDescent="0.25"/>
  <cols>
    <col min="1" max="1" width="7" customWidth="1"/>
    <col min="2" max="2" width="12.85546875" customWidth="1"/>
    <col min="3" max="3" width="10.85546875" customWidth="1"/>
    <col min="4" max="4" width="19.42578125" customWidth="1"/>
    <col min="5" max="5" width="20.5703125" bestFit="1" customWidth="1"/>
    <col min="6" max="6" width="7" bestFit="1" customWidth="1"/>
    <col min="7" max="7" width="15.28515625" bestFit="1" customWidth="1"/>
    <col min="8" max="8" width="13.7109375" customWidth="1"/>
    <col min="9" max="10" width="9" hidden="1" customWidth="1"/>
    <col min="11" max="11" width="13" hidden="1" customWidth="1"/>
    <col min="12" max="12" width="18" hidden="1" customWidth="1"/>
    <col min="13" max="13" width="16" hidden="1" customWidth="1"/>
    <col min="14" max="14" width="17.42578125" hidden="1" customWidth="1"/>
    <col min="15" max="15" width="18" hidden="1" customWidth="1"/>
    <col min="16" max="16" width="9.28515625" hidden="1" customWidth="1"/>
    <col min="17" max="17" width="59.42578125" customWidth="1"/>
  </cols>
  <sheetData>
    <row r="1" spans="1:17" ht="26.25" x14ac:dyDescent="0.4">
      <c r="A1" s="73" t="s">
        <v>81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x14ac:dyDescent="0.25">
      <c r="A2" s="74" t="s">
        <v>235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x14ac:dyDescent="0.25">
      <c r="A3" t="s">
        <v>234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x14ac:dyDescent="0.25"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7" x14ac:dyDescent="0.25">
      <c r="A5" s="74" t="s">
        <v>82</v>
      </c>
      <c r="B5" s="74" t="s">
        <v>69</v>
      </c>
      <c r="C5" s="74" t="s">
        <v>83</v>
      </c>
      <c r="D5" s="75" t="s">
        <v>1</v>
      </c>
      <c r="E5" s="75" t="s">
        <v>84</v>
      </c>
      <c r="F5" s="75" t="s">
        <v>84</v>
      </c>
      <c r="G5" s="75" t="s">
        <v>1</v>
      </c>
      <c r="H5" s="75" t="s">
        <v>85</v>
      </c>
      <c r="I5" s="75" t="s">
        <v>86</v>
      </c>
      <c r="J5" s="75" t="s">
        <v>87</v>
      </c>
      <c r="K5" s="75" t="s">
        <v>88</v>
      </c>
      <c r="L5" s="75" t="s">
        <v>89</v>
      </c>
      <c r="M5" s="75" t="s">
        <v>90</v>
      </c>
      <c r="N5" s="75" t="s">
        <v>91</v>
      </c>
      <c r="O5" s="75" t="s">
        <v>92</v>
      </c>
      <c r="P5" s="75" t="s">
        <v>93</v>
      </c>
      <c r="Q5" s="75" t="s">
        <v>94</v>
      </c>
    </row>
    <row r="6" spans="1:17" x14ac:dyDescent="0.25">
      <c r="A6" t="s">
        <v>95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17" x14ac:dyDescent="0.25">
      <c r="A7" t="s">
        <v>96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1:17" x14ac:dyDescent="0.25">
      <c r="A8" t="s">
        <v>97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x14ac:dyDescent="0.25">
      <c r="A9" t="s">
        <v>98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7" x14ac:dyDescent="0.25">
      <c r="A10" t="s">
        <v>99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</row>
    <row r="11" spans="1:17" x14ac:dyDescent="0.25">
      <c r="A11" t="s">
        <v>102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  <row r="12" spans="1:17" x14ac:dyDescent="0.25">
      <c r="A12" t="s">
        <v>105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</row>
    <row r="13" spans="1:17" x14ac:dyDescent="0.25">
      <c r="A13" t="s">
        <v>107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</row>
    <row r="14" spans="1:17" x14ac:dyDescent="0.25">
      <c r="A14" t="s">
        <v>108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</row>
    <row r="15" spans="1:17" x14ac:dyDescent="0.25">
      <c r="A15" t="s">
        <v>109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</row>
    <row r="16" spans="1:17" x14ac:dyDescent="0.25">
      <c r="A16" t="s">
        <v>110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</row>
    <row r="17" spans="1:17" x14ac:dyDescent="0.25">
      <c r="A17" t="s">
        <v>111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spans="1:17" x14ac:dyDescent="0.25">
      <c r="A18" t="s">
        <v>114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</row>
    <row r="19" spans="1:17" x14ac:dyDescent="0.25">
      <c r="A19" t="s">
        <v>116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</row>
    <row r="20" spans="1:17" x14ac:dyDescent="0.25">
      <c r="A20" t="s">
        <v>119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</row>
    <row r="21" spans="1:17" x14ac:dyDescent="0.25">
      <c r="A21" t="s">
        <v>120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</row>
    <row r="22" spans="1:17" x14ac:dyDescent="0.25">
      <c r="A22" t="s">
        <v>121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</row>
    <row r="23" spans="1:17" x14ac:dyDescent="0.25">
      <c r="A23" t="s">
        <v>122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</row>
    <row r="24" spans="1:17" x14ac:dyDescent="0.25">
      <c r="A24" t="s">
        <v>123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</row>
    <row r="25" spans="1:17" x14ac:dyDescent="0.25">
      <c r="A25" t="s">
        <v>124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7" x14ac:dyDescent="0.25">
      <c r="A26" t="s">
        <v>125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1:17" x14ac:dyDescent="0.25">
      <c r="A27" t="s">
        <v>126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</row>
    <row r="28" spans="1:17" x14ac:dyDescent="0.25">
      <c r="A28" t="s">
        <v>127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</row>
    <row r="29" spans="1:17" x14ac:dyDescent="0.25">
      <c r="A29" t="s">
        <v>128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</row>
    <row r="30" spans="1:17" x14ac:dyDescent="0.25">
      <c r="A30" t="s">
        <v>129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</row>
    <row r="31" spans="1:17" x14ac:dyDescent="0.25">
      <c r="A31" t="s">
        <v>130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</row>
    <row r="32" spans="1:17" x14ac:dyDescent="0.25">
      <c r="A32" t="s">
        <v>131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</row>
    <row r="33" spans="1:17" x14ac:dyDescent="0.25">
      <c r="A33" t="s">
        <v>132</v>
      </c>
    </row>
    <row r="34" spans="1:17" x14ac:dyDescent="0.25">
      <c r="A34" t="s">
        <v>133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</row>
    <row r="35" spans="1:17" x14ac:dyDescent="0.25">
      <c r="A35" t="s">
        <v>134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</row>
    <row r="36" spans="1:17" x14ac:dyDescent="0.25">
      <c r="A36" t="s">
        <v>135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</row>
    <row r="37" spans="1:17" x14ac:dyDescent="0.25">
      <c r="A37" t="s">
        <v>136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</row>
    <row r="38" spans="1:17" x14ac:dyDescent="0.25">
      <c r="A38" t="s">
        <v>137</v>
      </c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</row>
    <row r="39" spans="1:17" x14ac:dyDescent="0.25">
      <c r="A39" t="s">
        <v>138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</row>
    <row r="40" spans="1:17" x14ac:dyDescent="0.25">
      <c r="A40" t="s">
        <v>139</v>
      </c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</row>
    <row r="41" spans="1:17" x14ac:dyDescent="0.25">
      <c r="A41" t="s">
        <v>140</v>
      </c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</row>
    <row r="42" spans="1:17" x14ac:dyDescent="0.25">
      <c r="A42" t="s">
        <v>141</v>
      </c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</row>
    <row r="43" spans="1:17" x14ac:dyDescent="0.25">
      <c r="A43" t="s">
        <v>142</v>
      </c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</row>
    <row r="44" spans="1:17" x14ac:dyDescent="0.25">
      <c r="A44" t="s">
        <v>143</v>
      </c>
    </row>
    <row r="45" spans="1:17" x14ac:dyDescent="0.25">
      <c r="A45" t="s">
        <v>144</v>
      </c>
    </row>
    <row r="46" spans="1:17" x14ac:dyDescent="0.25">
      <c r="A46" t="s">
        <v>145</v>
      </c>
    </row>
    <row r="47" spans="1:17" x14ac:dyDescent="0.25">
      <c r="A47" t="s">
        <v>146</v>
      </c>
    </row>
    <row r="48" spans="1:17" x14ac:dyDescent="0.25">
      <c r="A48" t="s">
        <v>147</v>
      </c>
    </row>
    <row r="49" spans="1:17" x14ac:dyDescent="0.25">
      <c r="A49" t="s">
        <v>148</v>
      </c>
    </row>
    <row r="50" spans="1:17" x14ac:dyDescent="0.25">
      <c r="A50" t="s">
        <v>149</v>
      </c>
    </row>
    <row r="51" spans="1:17" x14ac:dyDescent="0.25">
      <c r="A51" t="s">
        <v>150</v>
      </c>
    </row>
    <row r="52" spans="1:17" x14ac:dyDescent="0.25">
      <c r="A52" t="s">
        <v>151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</row>
    <row r="53" spans="1:17" x14ac:dyDescent="0.25">
      <c r="A53" t="s">
        <v>152</v>
      </c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</row>
    <row r="54" spans="1:17" x14ac:dyDescent="0.25">
      <c r="A54" t="s">
        <v>153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</row>
    <row r="55" spans="1:17" x14ac:dyDescent="0.25">
      <c r="A55" t="s">
        <v>154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</row>
    <row r="56" spans="1:17" x14ac:dyDescent="0.25">
      <c r="A56" t="s">
        <v>155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</row>
    <row r="57" spans="1:17" x14ac:dyDescent="0.25">
      <c r="A57" t="s">
        <v>156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</row>
    <row r="58" spans="1:17" x14ac:dyDescent="0.25">
      <c r="A58" t="s">
        <v>157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</row>
    <row r="59" spans="1:17" x14ac:dyDescent="0.25">
      <c r="A59" t="s">
        <v>158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</row>
    <row r="60" spans="1:17" x14ac:dyDescent="0.25">
      <c r="A60" t="s">
        <v>159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</row>
    <row r="61" spans="1:17" x14ac:dyDescent="0.25">
      <c r="A61" t="s">
        <v>160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</row>
    <row r="62" spans="1:17" x14ac:dyDescent="0.25">
      <c r="A62" t="s">
        <v>161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</row>
    <row r="63" spans="1:17" x14ac:dyDescent="0.25">
      <c r="A63" t="s">
        <v>162</v>
      </c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</row>
    <row r="64" spans="1:17" x14ac:dyDescent="0.25">
      <c r="A64" t="s">
        <v>163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</row>
    <row r="65" spans="1:17" x14ac:dyDescent="0.25">
      <c r="A65" t="s">
        <v>164</v>
      </c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</row>
    <row r="66" spans="1:17" x14ac:dyDescent="0.25"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</row>
    <row r="67" spans="1:17" x14ac:dyDescent="0.25"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</row>
    <row r="68" spans="1:17" x14ac:dyDescent="0.25"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</row>
    <row r="69" spans="1:17" x14ac:dyDescent="0.25">
      <c r="A69" t="s">
        <v>170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</row>
    <row r="70" spans="1:17" x14ac:dyDescent="0.25">
      <c r="A70" t="s">
        <v>174</v>
      </c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7" x14ac:dyDescent="0.25">
      <c r="A71" t="s">
        <v>175</v>
      </c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</row>
    <row r="72" spans="1:17" x14ac:dyDescent="0.25">
      <c r="A72" t="s">
        <v>171</v>
      </c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</row>
    <row r="73" spans="1:17" x14ac:dyDescent="0.25"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</row>
    <row r="74" spans="1:17" x14ac:dyDescent="0.25">
      <c r="A74" t="s">
        <v>167</v>
      </c>
      <c r="B74" t="s">
        <v>168</v>
      </c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 t="s">
        <v>169</v>
      </c>
      <c r="Q74" s="72"/>
    </row>
    <row r="75" spans="1:17" x14ac:dyDescent="0.25">
      <c r="A75" t="s">
        <v>176</v>
      </c>
      <c r="B75" t="s">
        <v>177</v>
      </c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 t="s">
        <v>169</v>
      </c>
      <c r="Q75" s="72"/>
    </row>
    <row r="76" spans="1:17" x14ac:dyDescent="0.25">
      <c r="A76" t="s">
        <v>176</v>
      </c>
      <c r="B76" t="s">
        <v>173</v>
      </c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 t="s">
        <v>169</v>
      </c>
      <c r="Q76" s="72"/>
    </row>
    <row r="77" spans="1:17" x14ac:dyDescent="0.25">
      <c r="A77" t="s">
        <v>178</v>
      </c>
      <c r="B77" t="s">
        <v>179</v>
      </c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 t="s">
        <v>169</v>
      </c>
      <c r="Q77" s="72"/>
    </row>
    <row r="78" spans="1:17" x14ac:dyDescent="0.25">
      <c r="A78" t="s">
        <v>178</v>
      </c>
      <c r="B78" t="s">
        <v>180</v>
      </c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 t="s">
        <v>169</v>
      </c>
      <c r="Q78" s="72"/>
    </row>
    <row r="79" spans="1:17" x14ac:dyDescent="0.25">
      <c r="A79" t="s">
        <v>181</v>
      </c>
      <c r="B79" t="s">
        <v>182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 t="s">
        <v>169</v>
      </c>
      <c r="Q79" s="72"/>
    </row>
    <row r="80" spans="1:17" x14ac:dyDescent="0.25">
      <c r="A80" t="s">
        <v>183</v>
      </c>
      <c r="B80" t="s">
        <v>184</v>
      </c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 t="s">
        <v>169</v>
      </c>
      <c r="Q80" s="72"/>
    </row>
    <row r="81" spans="4:17" x14ac:dyDescent="0.25"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 t="s">
        <v>169</v>
      </c>
      <c r="Q81" s="72"/>
    </row>
    <row r="82" spans="4:17" x14ac:dyDescent="0.25"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</row>
    <row r="83" spans="4:17" x14ac:dyDescent="0.25"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</row>
    <row r="84" spans="4:17" x14ac:dyDescent="0.25"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</row>
    <row r="85" spans="4:17" x14ac:dyDescent="0.25"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</row>
    <row r="86" spans="4:17" x14ac:dyDescent="0.25"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</row>
    <row r="87" spans="4:17" x14ac:dyDescent="0.25"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</row>
    <row r="88" spans="4:17" x14ac:dyDescent="0.25"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</row>
    <row r="89" spans="4:17" x14ac:dyDescent="0.25"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</row>
    <row r="90" spans="4:17" x14ac:dyDescent="0.25"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</row>
    <row r="91" spans="4:17" x14ac:dyDescent="0.25"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</row>
    <row r="92" spans="4:17" x14ac:dyDescent="0.25"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</row>
    <row r="93" spans="4:17" x14ac:dyDescent="0.25"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</row>
    <row r="94" spans="4:17" x14ac:dyDescent="0.25"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</row>
    <row r="95" spans="4:17" x14ac:dyDescent="0.25"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</row>
    <row r="96" spans="4:17" x14ac:dyDescent="0.25"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</row>
    <row r="97" spans="5:17" x14ac:dyDescent="0.25"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</row>
    <row r="98" spans="5:17" x14ac:dyDescent="0.25"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</row>
    <row r="99" spans="5:17" x14ac:dyDescent="0.25"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</row>
    <row r="100" spans="5:17" x14ac:dyDescent="0.25"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</row>
    <row r="101" spans="5:17" x14ac:dyDescent="0.25"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</row>
    <row r="102" spans="5:17" x14ac:dyDescent="0.25"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</row>
    <row r="103" spans="5:17" x14ac:dyDescent="0.25"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</row>
    <row r="104" spans="5:17" x14ac:dyDescent="0.25"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</row>
    <row r="105" spans="5:17" x14ac:dyDescent="0.25"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</row>
    <row r="106" spans="5:17" x14ac:dyDescent="0.25"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</row>
    <row r="107" spans="5:17" x14ac:dyDescent="0.25"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</row>
    <row r="108" spans="5:17" x14ac:dyDescent="0.25"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</row>
    <row r="109" spans="5:17" x14ac:dyDescent="0.25"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</row>
    <row r="110" spans="5:17" x14ac:dyDescent="0.25"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</row>
    <row r="111" spans="5:17" x14ac:dyDescent="0.25"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</row>
    <row r="112" spans="5:17" x14ac:dyDescent="0.25"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</row>
    <row r="113" spans="5:17" x14ac:dyDescent="0.25"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</row>
    <row r="114" spans="5:17" x14ac:dyDescent="0.25"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</row>
    <row r="115" spans="5:17" x14ac:dyDescent="0.25"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</row>
    <row r="116" spans="5:17" x14ac:dyDescent="0.25"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</row>
    <row r="117" spans="5:17" x14ac:dyDescent="0.25"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</row>
    <row r="118" spans="5:17" x14ac:dyDescent="0.25"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</row>
    <row r="119" spans="5:17" x14ac:dyDescent="0.25"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</row>
    <row r="120" spans="5:17" x14ac:dyDescent="0.25"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</row>
    <row r="121" spans="5:17" x14ac:dyDescent="0.25"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</row>
    <row r="122" spans="5:17" x14ac:dyDescent="0.25"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</row>
    <row r="123" spans="5:17" x14ac:dyDescent="0.25"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</row>
    <row r="124" spans="5:17" x14ac:dyDescent="0.25"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</row>
    <row r="125" spans="5:17" x14ac:dyDescent="0.25"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</row>
    <row r="126" spans="5:17" x14ac:dyDescent="0.25"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</row>
    <row r="127" spans="5:17" x14ac:dyDescent="0.25"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</row>
    <row r="128" spans="5:17" x14ac:dyDescent="0.25"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</row>
    <row r="129" spans="5:17" x14ac:dyDescent="0.25"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</row>
    <row r="130" spans="5:17" x14ac:dyDescent="0.25"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</row>
    <row r="131" spans="5:17" x14ac:dyDescent="0.25"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</row>
    <row r="132" spans="5:17" x14ac:dyDescent="0.25"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</row>
    <row r="133" spans="5:17" x14ac:dyDescent="0.25"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</row>
    <row r="134" spans="5:17" x14ac:dyDescent="0.25"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</row>
    <row r="135" spans="5:17" x14ac:dyDescent="0.25"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</row>
    <row r="136" spans="5:17" x14ac:dyDescent="0.25"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</row>
    <row r="137" spans="5:17" x14ac:dyDescent="0.25"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</row>
    <row r="138" spans="5:17" x14ac:dyDescent="0.25"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</row>
    <row r="139" spans="5:17" x14ac:dyDescent="0.25"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</row>
    <row r="140" spans="5:17" x14ac:dyDescent="0.25"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</row>
    <row r="141" spans="5:17" x14ac:dyDescent="0.25"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</row>
    <row r="142" spans="5:17" x14ac:dyDescent="0.25"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</row>
    <row r="143" spans="5:17" x14ac:dyDescent="0.25"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</row>
    <row r="144" spans="5:17" x14ac:dyDescent="0.25"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</row>
    <row r="145" spans="5:17" x14ac:dyDescent="0.25"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</row>
    <row r="146" spans="5:17" x14ac:dyDescent="0.25"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</row>
    <row r="147" spans="5:17" x14ac:dyDescent="0.25"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</row>
    <row r="148" spans="5:17" x14ac:dyDescent="0.25"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</row>
    <row r="149" spans="5:17" x14ac:dyDescent="0.25"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</row>
    <row r="150" spans="5:17" x14ac:dyDescent="0.25"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</row>
    <row r="151" spans="5:17" x14ac:dyDescent="0.25"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</row>
    <row r="152" spans="5:17" x14ac:dyDescent="0.25"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</row>
    <row r="153" spans="5:17" x14ac:dyDescent="0.25"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</row>
    <row r="154" spans="5:17" x14ac:dyDescent="0.25"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</row>
    <row r="155" spans="5:17" x14ac:dyDescent="0.25"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</row>
    <row r="156" spans="5:17" x14ac:dyDescent="0.25"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</row>
    <row r="157" spans="5:17" x14ac:dyDescent="0.25"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</row>
    <row r="158" spans="5:17" x14ac:dyDescent="0.25"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</row>
    <row r="159" spans="5:17" x14ac:dyDescent="0.25"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</row>
    <row r="160" spans="5:17" x14ac:dyDescent="0.25"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</row>
    <row r="161" spans="5:17" x14ac:dyDescent="0.25"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</row>
    <row r="162" spans="5:17" x14ac:dyDescent="0.25"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</row>
    <row r="163" spans="5:17" x14ac:dyDescent="0.25"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</row>
    <row r="164" spans="5:17" x14ac:dyDescent="0.25"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</row>
    <row r="165" spans="5:17" x14ac:dyDescent="0.25"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</row>
    <row r="166" spans="5:17" x14ac:dyDescent="0.25"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</row>
    <row r="167" spans="5:17" x14ac:dyDescent="0.25"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</row>
    <row r="168" spans="5:17" x14ac:dyDescent="0.25"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</row>
    <row r="169" spans="5:17" x14ac:dyDescent="0.25"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</row>
    <row r="170" spans="5:17" x14ac:dyDescent="0.25"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</row>
    <row r="171" spans="5:17" x14ac:dyDescent="0.25"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</row>
    <row r="172" spans="5:17" x14ac:dyDescent="0.25"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</row>
    <row r="173" spans="5:17" x14ac:dyDescent="0.25"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</row>
    <row r="174" spans="5:17" x14ac:dyDescent="0.25"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</row>
    <row r="175" spans="5:17" x14ac:dyDescent="0.25"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</row>
    <row r="176" spans="5:17" x14ac:dyDescent="0.25"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</row>
    <row r="177" spans="5:17" x14ac:dyDescent="0.25"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</row>
    <row r="178" spans="5:17" x14ac:dyDescent="0.25"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</row>
    <row r="179" spans="5:17" x14ac:dyDescent="0.25"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</row>
    <row r="180" spans="5:17" x14ac:dyDescent="0.25"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</row>
    <row r="181" spans="5:17" x14ac:dyDescent="0.25"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</row>
    <row r="182" spans="5:17" x14ac:dyDescent="0.25"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</row>
    <row r="183" spans="5:17" x14ac:dyDescent="0.25"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</row>
    <row r="184" spans="5:17" x14ac:dyDescent="0.25"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</row>
    <row r="185" spans="5:17" x14ac:dyDescent="0.25"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</row>
    <row r="186" spans="5:17" x14ac:dyDescent="0.25"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</row>
    <row r="187" spans="5:17" x14ac:dyDescent="0.25"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</row>
    <row r="188" spans="5:17" x14ac:dyDescent="0.25"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</row>
    <row r="189" spans="5:17" x14ac:dyDescent="0.25"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</row>
    <row r="190" spans="5:17" x14ac:dyDescent="0.25"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</row>
    <row r="191" spans="5:17" x14ac:dyDescent="0.25"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</row>
    <row r="192" spans="5:17" x14ac:dyDescent="0.25"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</row>
    <row r="193" spans="5:17" x14ac:dyDescent="0.25"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</row>
    <row r="194" spans="5:17" x14ac:dyDescent="0.25"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</row>
    <row r="195" spans="5:17" x14ac:dyDescent="0.25"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</row>
    <row r="196" spans="5:17" x14ac:dyDescent="0.25"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</row>
    <row r="197" spans="5:17" x14ac:dyDescent="0.25"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</row>
    <row r="198" spans="5:17" x14ac:dyDescent="0.25"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</row>
    <row r="199" spans="5:17" x14ac:dyDescent="0.25"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</row>
    <row r="200" spans="5:17" x14ac:dyDescent="0.25"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</row>
    <row r="201" spans="5:17" x14ac:dyDescent="0.25"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</row>
    <row r="202" spans="5:17" x14ac:dyDescent="0.25"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</row>
    <row r="203" spans="5:17" x14ac:dyDescent="0.25"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</row>
    <row r="204" spans="5:17" x14ac:dyDescent="0.25"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</row>
    <row r="205" spans="5:17" x14ac:dyDescent="0.25"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</row>
    <row r="206" spans="5:17" x14ac:dyDescent="0.25"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</row>
    <row r="207" spans="5:17" x14ac:dyDescent="0.25"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</row>
    <row r="208" spans="5:17" x14ac:dyDescent="0.25"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</row>
    <row r="209" spans="5:17" x14ac:dyDescent="0.25"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</row>
    <row r="210" spans="5:17" x14ac:dyDescent="0.25"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</row>
    <row r="211" spans="5:17" x14ac:dyDescent="0.25"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</row>
    <row r="212" spans="5:17" x14ac:dyDescent="0.25"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</row>
    <row r="213" spans="5:17" x14ac:dyDescent="0.25"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</row>
    <row r="214" spans="5:17" x14ac:dyDescent="0.25"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</row>
    <row r="215" spans="5:17" x14ac:dyDescent="0.25"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</row>
    <row r="216" spans="5:17" x14ac:dyDescent="0.25"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</row>
    <row r="217" spans="5:17" x14ac:dyDescent="0.25"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</row>
    <row r="218" spans="5:17" x14ac:dyDescent="0.25"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</row>
    <row r="219" spans="5:17" x14ac:dyDescent="0.25"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</row>
    <row r="220" spans="5:17" x14ac:dyDescent="0.25"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</row>
    <row r="221" spans="5:17" x14ac:dyDescent="0.25"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</row>
    <row r="222" spans="5:17" x14ac:dyDescent="0.25"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</row>
    <row r="223" spans="5:17" x14ac:dyDescent="0.25"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</row>
    <row r="224" spans="5:17" x14ac:dyDescent="0.25"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</row>
    <row r="225" spans="5:17" x14ac:dyDescent="0.25"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</row>
    <row r="226" spans="5:17" x14ac:dyDescent="0.25"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</row>
    <row r="227" spans="5:17" x14ac:dyDescent="0.25"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</row>
    <row r="228" spans="5:17" x14ac:dyDescent="0.25"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</row>
    <row r="229" spans="5:17" x14ac:dyDescent="0.25"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</row>
    <row r="230" spans="5:17" x14ac:dyDescent="0.25"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</row>
    <row r="231" spans="5:17" x14ac:dyDescent="0.25"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</row>
    <row r="232" spans="5:17" x14ac:dyDescent="0.25"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</row>
    <row r="233" spans="5:17" x14ac:dyDescent="0.25"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</row>
    <row r="234" spans="5:17" x14ac:dyDescent="0.25"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</row>
    <row r="235" spans="5:17" x14ac:dyDescent="0.25"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</row>
    <row r="236" spans="5:17" x14ac:dyDescent="0.25"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</row>
    <row r="237" spans="5:17" x14ac:dyDescent="0.25"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</row>
    <row r="238" spans="5:17" x14ac:dyDescent="0.25"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</row>
    <row r="239" spans="5:17" x14ac:dyDescent="0.25"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</row>
    <row r="240" spans="5:17" x14ac:dyDescent="0.25"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</row>
    <row r="241" spans="5:17" x14ac:dyDescent="0.25"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</row>
    <row r="242" spans="5:17" x14ac:dyDescent="0.25"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</row>
    <row r="243" spans="5:17" x14ac:dyDescent="0.25"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</row>
    <row r="244" spans="5:17" x14ac:dyDescent="0.25"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</row>
    <row r="245" spans="5:17" x14ac:dyDescent="0.25"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</row>
    <row r="246" spans="5:17" x14ac:dyDescent="0.25"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</row>
    <row r="247" spans="5:17" x14ac:dyDescent="0.25"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</row>
    <row r="248" spans="5:17" x14ac:dyDescent="0.25"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</row>
    <row r="249" spans="5:17" x14ac:dyDescent="0.25"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</row>
    <row r="250" spans="5:17" x14ac:dyDescent="0.25"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</row>
    <row r="251" spans="5:17" x14ac:dyDescent="0.25"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</row>
    <row r="252" spans="5:17" x14ac:dyDescent="0.25"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</row>
    <row r="253" spans="5:17" x14ac:dyDescent="0.25"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</row>
    <row r="254" spans="5:17" x14ac:dyDescent="0.25"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</row>
    <row r="255" spans="5:17" x14ac:dyDescent="0.25"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</row>
    <row r="256" spans="5:17" x14ac:dyDescent="0.25"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</row>
    <row r="257" spans="5:17" x14ac:dyDescent="0.25"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</row>
    <row r="258" spans="5:17" x14ac:dyDescent="0.25"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</row>
    <row r="259" spans="5:17" x14ac:dyDescent="0.25"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</row>
    <row r="260" spans="5:17" x14ac:dyDescent="0.25"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</row>
    <row r="261" spans="5:17" x14ac:dyDescent="0.25"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</row>
    <row r="262" spans="5:17" x14ac:dyDescent="0.25"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</row>
    <row r="263" spans="5:17" x14ac:dyDescent="0.25"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</row>
    <row r="264" spans="5:17" x14ac:dyDescent="0.25"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</row>
    <row r="265" spans="5:17" x14ac:dyDescent="0.25"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</row>
    <row r="266" spans="5:17" x14ac:dyDescent="0.25"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</row>
    <row r="267" spans="5:17" x14ac:dyDescent="0.25"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</row>
    <row r="268" spans="5:17" x14ac:dyDescent="0.25"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</row>
    <row r="269" spans="5:17" x14ac:dyDescent="0.25"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</row>
    <row r="270" spans="5:17" x14ac:dyDescent="0.25"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</row>
    <row r="271" spans="5:17" x14ac:dyDescent="0.25"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</row>
    <row r="272" spans="5:17" x14ac:dyDescent="0.25"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</row>
    <row r="273" spans="5:17" x14ac:dyDescent="0.25"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</row>
    <row r="274" spans="5:17" x14ac:dyDescent="0.25"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</row>
    <row r="275" spans="5:17" x14ac:dyDescent="0.25"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</row>
    <row r="276" spans="5:17" x14ac:dyDescent="0.25"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</row>
    <row r="277" spans="5:17" x14ac:dyDescent="0.25"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</row>
    <row r="278" spans="5:17" x14ac:dyDescent="0.25"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</row>
    <row r="279" spans="5:17" x14ac:dyDescent="0.25"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</row>
    <row r="280" spans="5:17" x14ac:dyDescent="0.25"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</row>
    <row r="281" spans="5:17" x14ac:dyDescent="0.25"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</row>
    <row r="282" spans="5:17" x14ac:dyDescent="0.25"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</row>
    <row r="283" spans="5:17" x14ac:dyDescent="0.25"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</row>
    <row r="284" spans="5:17" x14ac:dyDescent="0.25"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</row>
    <row r="285" spans="5:17" x14ac:dyDescent="0.25"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</row>
    <row r="286" spans="5:17" x14ac:dyDescent="0.25"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</row>
    <row r="287" spans="5:17" x14ac:dyDescent="0.25"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</row>
    <row r="288" spans="5:17" x14ac:dyDescent="0.25"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</row>
    <row r="289" spans="5:17" x14ac:dyDescent="0.25"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</row>
    <row r="290" spans="5:17" x14ac:dyDescent="0.25"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</row>
    <row r="291" spans="5:17" x14ac:dyDescent="0.25"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</row>
    <row r="292" spans="5:17" x14ac:dyDescent="0.25"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</row>
    <row r="293" spans="5:17" x14ac:dyDescent="0.25"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</row>
    <row r="294" spans="5:17" x14ac:dyDescent="0.25"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</row>
    <row r="295" spans="5:17" x14ac:dyDescent="0.25"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</row>
    <row r="296" spans="5:17" x14ac:dyDescent="0.25"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</row>
    <row r="297" spans="5:17" x14ac:dyDescent="0.25"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</row>
    <row r="298" spans="5:17" x14ac:dyDescent="0.25"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</row>
    <row r="299" spans="5:17" x14ac:dyDescent="0.25"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</row>
    <row r="300" spans="5:17" x14ac:dyDescent="0.25"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E1" sqref="E1"/>
    </sheetView>
  </sheetViews>
  <sheetFormatPr baseColWidth="10" defaultColWidth="11.42578125" defaultRowHeight="15" x14ac:dyDescent="0.25"/>
  <cols>
    <col min="1" max="1" width="17.28515625" customWidth="1"/>
    <col min="2" max="3" width="7.140625" customWidth="1"/>
    <col min="4" max="4" width="7" customWidth="1"/>
    <col min="5" max="5" width="6.28515625" customWidth="1"/>
    <col min="6" max="6" width="1.42578125" customWidth="1"/>
    <col min="7" max="7" width="16.42578125" customWidth="1"/>
    <col min="8" max="8" width="7.85546875" customWidth="1"/>
    <col min="9" max="9" width="13.140625" customWidth="1"/>
    <col min="10" max="10" width="10.5703125" customWidth="1"/>
    <col min="11" max="11" width="8.5703125" customWidth="1"/>
    <col min="12" max="12" width="9.7109375" customWidth="1"/>
    <col min="13" max="14" width="7.140625" customWidth="1"/>
    <col min="15" max="15" width="6.42578125" customWidth="1"/>
    <col min="16" max="16" width="8" customWidth="1"/>
  </cols>
  <sheetData>
    <row r="1" spans="1:23" ht="61.5" customHeight="1" thickBot="1" x14ac:dyDescent="0.3">
      <c r="A1" s="36" t="s">
        <v>1</v>
      </c>
      <c r="B1" s="37" t="s">
        <v>47</v>
      </c>
      <c r="C1" s="37" t="s">
        <v>47</v>
      </c>
      <c r="D1" s="37" t="s">
        <v>46</v>
      </c>
      <c r="E1" s="37" t="s">
        <v>2</v>
      </c>
      <c r="F1" s="37"/>
      <c r="G1" s="37" t="s">
        <v>19</v>
      </c>
      <c r="H1" s="37" t="s">
        <v>25</v>
      </c>
      <c r="I1" s="37" t="s">
        <v>20</v>
      </c>
      <c r="J1" s="37" t="s">
        <v>52</v>
      </c>
      <c r="K1" s="37" t="s">
        <v>49</v>
      </c>
      <c r="L1" s="37" t="s">
        <v>21</v>
      </c>
      <c r="M1" s="37" t="s">
        <v>51</v>
      </c>
      <c r="N1" s="37" t="s">
        <v>40</v>
      </c>
      <c r="O1" s="37" t="s">
        <v>34</v>
      </c>
      <c r="P1" s="38" t="s">
        <v>39</v>
      </c>
      <c r="R1" s="6"/>
      <c r="S1" s="6"/>
      <c r="T1" s="6"/>
      <c r="U1" s="6"/>
      <c r="V1" s="6"/>
      <c r="W1" s="6"/>
    </row>
    <row r="2" spans="1:23" ht="18.75" x14ac:dyDescent="0.25">
      <c r="A2" s="32" t="s">
        <v>17</v>
      </c>
      <c r="B2" s="32" t="s">
        <v>9</v>
      </c>
      <c r="C2" s="32">
        <v>1</v>
      </c>
      <c r="D2" s="33" t="s">
        <v>8</v>
      </c>
      <c r="E2" s="32">
        <v>0.65</v>
      </c>
      <c r="F2" s="34"/>
      <c r="G2" s="32" t="s">
        <v>17</v>
      </c>
      <c r="H2" s="32" t="s">
        <v>24</v>
      </c>
      <c r="I2" s="32" t="s">
        <v>24</v>
      </c>
      <c r="J2" s="32" t="s">
        <v>24</v>
      </c>
      <c r="K2" s="32" t="s">
        <v>24</v>
      </c>
      <c r="L2" s="32" t="s">
        <v>23</v>
      </c>
      <c r="M2" s="32" t="s">
        <v>23</v>
      </c>
      <c r="N2" s="35" t="s">
        <v>45</v>
      </c>
      <c r="O2" s="32" t="s">
        <v>24</v>
      </c>
      <c r="P2" s="32" t="s">
        <v>23</v>
      </c>
      <c r="R2" s="58" t="s">
        <v>66</v>
      </c>
      <c r="S2" s="52"/>
      <c r="T2" s="52"/>
      <c r="U2" s="52"/>
      <c r="V2" s="52"/>
      <c r="W2" s="53"/>
    </row>
    <row r="3" spans="1:23" x14ac:dyDescent="0.25">
      <c r="A3" s="29" t="s">
        <v>25</v>
      </c>
      <c r="B3" s="29" t="s">
        <v>11</v>
      </c>
      <c r="C3" s="29">
        <v>2</v>
      </c>
      <c r="D3" s="30" t="s">
        <v>8</v>
      </c>
      <c r="E3" s="29">
        <v>0.7</v>
      </c>
      <c r="F3" s="31"/>
      <c r="G3" s="29" t="s">
        <v>44</v>
      </c>
      <c r="H3" s="29" t="s">
        <v>24</v>
      </c>
      <c r="I3" s="29" t="s">
        <v>24</v>
      </c>
      <c r="J3" s="29" t="s">
        <v>24</v>
      </c>
      <c r="K3" s="29" t="s">
        <v>24</v>
      </c>
      <c r="L3" s="29" t="s">
        <v>23</v>
      </c>
      <c r="M3" s="29" t="s">
        <v>23</v>
      </c>
      <c r="N3" s="29" t="s">
        <v>24</v>
      </c>
      <c r="O3" s="29" t="s">
        <v>24</v>
      </c>
      <c r="P3" s="29" t="s">
        <v>23</v>
      </c>
      <c r="R3" s="59" t="s">
        <v>62</v>
      </c>
      <c r="S3" s="54"/>
      <c r="T3" s="54"/>
      <c r="U3" s="54"/>
      <c r="V3" s="54"/>
      <c r="W3" s="55"/>
    </row>
    <row r="4" spans="1:23" x14ac:dyDescent="0.25">
      <c r="A4" s="26" t="s">
        <v>42</v>
      </c>
      <c r="B4" s="26" t="s">
        <v>10</v>
      </c>
      <c r="C4" s="26">
        <v>3</v>
      </c>
      <c r="D4" s="27" t="s">
        <v>8</v>
      </c>
      <c r="E4" s="26">
        <v>0.74</v>
      </c>
      <c r="F4" s="28"/>
      <c r="G4" s="26" t="s">
        <v>42</v>
      </c>
      <c r="H4" s="26" t="s">
        <v>24</v>
      </c>
      <c r="I4" s="26" t="s">
        <v>24</v>
      </c>
      <c r="J4" s="26" t="s">
        <v>24</v>
      </c>
      <c r="K4" s="26" t="s">
        <v>24</v>
      </c>
      <c r="L4" s="26" t="s">
        <v>23</v>
      </c>
      <c r="M4" s="26" t="s">
        <v>23</v>
      </c>
      <c r="N4" s="26" t="s">
        <v>24</v>
      </c>
      <c r="O4" s="26" t="s">
        <v>23</v>
      </c>
      <c r="P4" s="26" t="s">
        <v>24</v>
      </c>
      <c r="R4" s="59" t="s">
        <v>63</v>
      </c>
      <c r="S4" s="54"/>
      <c r="T4" s="54"/>
      <c r="U4" s="54"/>
      <c r="V4" s="54"/>
      <c r="W4" s="55"/>
    </row>
    <row r="5" spans="1:23" ht="34.5" customHeight="1" x14ac:dyDescent="0.25">
      <c r="A5" s="22" t="s">
        <v>41</v>
      </c>
      <c r="B5" s="22" t="s">
        <v>43</v>
      </c>
      <c r="C5" s="22">
        <v>4</v>
      </c>
      <c r="D5" s="23" t="s">
        <v>8</v>
      </c>
      <c r="E5" s="22">
        <v>0.78</v>
      </c>
      <c r="F5" s="24"/>
      <c r="G5" s="22" t="s">
        <v>41</v>
      </c>
      <c r="H5" s="22" t="s">
        <v>24</v>
      </c>
      <c r="I5" s="22" t="s">
        <v>24</v>
      </c>
      <c r="J5" s="22" t="s">
        <v>24</v>
      </c>
      <c r="K5" s="22" t="s">
        <v>24</v>
      </c>
      <c r="L5" s="22" t="s">
        <v>23</v>
      </c>
      <c r="M5" s="22" t="s">
        <v>23</v>
      </c>
      <c r="N5" s="25" t="s">
        <v>45</v>
      </c>
      <c r="O5" s="22" t="s">
        <v>23</v>
      </c>
      <c r="P5" s="22" t="s">
        <v>23</v>
      </c>
      <c r="R5" s="59" t="s">
        <v>68</v>
      </c>
      <c r="S5" s="54"/>
      <c r="T5" s="54"/>
      <c r="U5" s="54"/>
      <c r="V5" s="54"/>
      <c r="W5" s="55"/>
    </row>
    <row r="6" spans="1:23" ht="30" x14ac:dyDescent="0.25">
      <c r="A6" s="19" t="s">
        <v>70</v>
      </c>
      <c r="B6" s="19" t="s">
        <v>14</v>
      </c>
      <c r="C6" s="19">
        <v>5</v>
      </c>
      <c r="D6" s="20" t="s">
        <v>8</v>
      </c>
      <c r="E6" s="19">
        <v>0.8</v>
      </c>
      <c r="F6" s="21"/>
      <c r="G6" s="19" t="s">
        <v>38</v>
      </c>
      <c r="H6" s="19" t="s">
        <v>24</v>
      </c>
      <c r="I6" s="19" t="s">
        <v>24</v>
      </c>
      <c r="J6" s="19" t="s">
        <v>24</v>
      </c>
      <c r="K6" s="19" t="s">
        <v>24</v>
      </c>
      <c r="L6" s="19" t="s">
        <v>23</v>
      </c>
      <c r="M6" s="19" t="s">
        <v>23</v>
      </c>
      <c r="N6" s="19" t="s">
        <v>24</v>
      </c>
      <c r="O6" s="19" t="s">
        <v>23</v>
      </c>
      <c r="P6" s="19" t="s">
        <v>23</v>
      </c>
      <c r="R6" s="61" t="s">
        <v>67</v>
      </c>
      <c r="S6" s="54"/>
      <c r="T6" s="54"/>
      <c r="U6" s="54"/>
      <c r="V6" s="54"/>
      <c r="W6" s="55"/>
    </row>
    <row r="7" spans="1:23" ht="45" x14ac:dyDescent="0.25">
      <c r="A7" s="16" t="s">
        <v>78</v>
      </c>
      <c r="B7" s="16" t="s">
        <v>37</v>
      </c>
      <c r="C7" s="16">
        <v>6</v>
      </c>
      <c r="D7" s="17" t="s">
        <v>8</v>
      </c>
      <c r="E7" s="16">
        <v>0.85</v>
      </c>
      <c r="F7" s="18"/>
      <c r="G7" s="16" t="s">
        <v>48</v>
      </c>
      <c r="H7" s="16" t="s">
        <v>24</v>
      </c>
      <c r="I7" s="16" t="s">
        <v>35</v>
      </c>
      <c r="J7" s="16" t="s">
        <v>24</v>
      </c>
      <c r="K7" s="16" t="s">
        <v>50</v>
      </c>
      <c r="L7" s="16" t="s">
        <v>23</v>
      </c>
      <c r="M7" s="16" t="s">
        <v>23</v>
      </c>
      <c r="N7" s="16" t="s">
        <v>23</v>
      </c>
      <c r="O7" s="16" t="s">
        <v>23</v>
      </c>
      <c r="P7" s="16" t="s">
        <v>23</v>
      </c>
      <c r="R7" s="59" t="s">
        <v>64</v>
      </c>
      <c r="S7" s="54"/>
      <c r="T7" s="54"/>
      <c r="U7" s="54"/>
      <c r="V7" s="54"/>
      <c r="W7" s="55"/>
    </row>
    <row r="8" spans="1:23" ht="45.75" thickBot="1" x14ac:dyDescent="0.3">
      <c r="A8" s="16" t="s">
        <v>77</v>
      </c>
      <c r="B8" s="16" t="s">
        <v>36</v>
      </c>
      <c r="C8" s="16">
        <v>7</v>
      </c>
      <c r="D8" s="17" t="s">
        <v>6</v>
      </c>
      <c r="E8" s="16">
        <v>0.88</v>
      </c>
      <c r="F8" s="18"/>
      <c r="G8" s="16" t="s">
        <v>33</v>
      </c>
      <c r="H8" s="16" t="s">
        <v>24</v>
      </c>
      <c r="I8" s="16" t="s">
        <v>35</v>
      </c>
      <c r="J8" s="16" t="s">
        <v>24</v>
      </c>
      <c r="K8" s="16" t="s">
        <v>23</v>
      </c>
      <c r="L8" s="16" t="s">
        <v>23</v>
      </c>
      <c r="M8" s="16" t="s">
        <v>23</v>
      </c>
      <c r="N8" s="16" t="s">
        <v>23</v>
      </c>
      <c r="O8" s="16" t="s">
        <v>23</v>
      </c>
      <c r="P8" s="16" t="s">
        <v>23</v>
      </c>
      <c r="R8" s="60" t="s">
        <v>65</v>
      </c>
      <c r="S8" s="56"/>
      <c r="T8" s="56"/>
      <c r="U8" s="56"/>
      <c r="V8" s="56"/>
      <c r="W8" s="57"/>
    </row>
    <row r="9" spans="1:23" x14ac:dyDescent="0.25">
      <c r="A9" s="13" t="s">
        <v>76</v>
      </c>
      <c r="B9" s="13" t="s">
        <v>32</v>
      </c>
      <c r="C9" s="13">
        <v>8</v>
      </c>
      <c r="D9" s="14" t="s">
        <v>8</v>
      </c>
      <c r="E9" s="13">
        <v>0.89</v>
      </c>
      <c r="F9" s="15"/>
      <c r="G9" s="13"/>
      <c r="H9" s="13"/>
      <c r="I9" s="13"/>
      <c r="J9" s="13"/>
      <c r="K9" s="13"/>
      <c r="L9" s="13"/>
      <c r="M9" s="13"/>
      <c r="N9" s="13"/>
      <c r="O9" s="13"/>
      <c r="P9" s="13"/>
      <c r="R9" s="6"/>
      <c r="S9" s="6"/>
    </row>
    <row r="10" spans="1:23" ht="60" x14ac:dyDescent="0.25">
      <c r="A10" s="13" t="s">
        <v>75</v>
      </c>
      <c r="B10" s="13" t="s">
        <v>31</v>
      </c>
      <c r="C10" s="13">
        <v>9</v>
      </c>
      <c r="D10" s="14" t="s">
        <v>6</v>
      </c>
      <c r="E10" s="13">
        <v>0.92</v>
      </c>
      <c r="F10" s="15"/>
      <c r="G10" s="13" t="s">
        <v>26</v>
      </c>
      <c r="H10" s="13" t="s">
        <v>23</v>
      </c>
      <c r="I10" s="13" t="s">
        <v>24</v>
      </c>
      <c r="J10" s="13" t="s">
        <v>53</v>
      </c>
      <c r="K10" s="13" t="s">
        <v>23</v>
      </c>
      <c r="L10" s="13" t="s">
        <v>24</v>
      </c>
      <c r="M10" s="13" t="s">
        <v>23</v>
      </c>
      <c r="N10" s="13" t="s">
        <v>23</v>
      </c>
      <c r="O10" s="13" t="s">
        <v>23</v>
      </c>
      <c r="P10" s="13" t="s">
        <v>23</v>
      </c>
      <c r="R10" s="6"/>
      <c r="S10" s="6"/>
    </row>
    <row r="11" spans="1:23" ht="30" x14ac:dyDescent="0.25">
      <c r="A11" s="10" t="s">
        <v>74</v>
      </c>
      <c r="B11" s="10" t="s">
        <v>30</v>
      </c>
      <c r="C11" s="10">
        <v>10</v>
      </c>
      <c r="D11" s="11" t="s">
        <v>8</v>
      </c>
      <c r="E11" s="10">
        <v>0.95</v>
      </c>
      <c r="F11" s="12"/>
      <c r="G11" s="10"/>
      <c r="H11" s="10"/>
      <c r="I11" s="10"/>
      <c r="J11" s="10"/>
      <c r="K11" s="10"/>
      <c r="L11" s="10"/>
      <c r="M11" s="10"/>
      <c r="N11" s="10"/>
      <c r="O11" s="10"/>
      <c r="P11" s="10"/>
      <c r="R11" s="6"/>
      <c r="S11" s="6"/>
    </row>
    <row r="12" spans="1:23" x14ac:dyDescent="0.25">
      <c r="A12" s="10" t="s">
        <v>73</v>
      </c>
      <c r="B12" s="10" t="s">
        <v>28</v>
      </c>
      <c r="C12" s="10">
        <v>11</v>
      </c>
      <c r="D12" s="11" t="s">
        <v>6</v>
      </c>
      <c r="E12" s="10">
        <v>0.98</v>
      </c>
      <c r="F12" s="12"/>
      <c r="G12" s="10" t="s">
        <v>18</v>
      </c>
      <c r="H12" s="10" t="s">
        <v>24</v>
      </c>
      <c r="I12" s="10" t="s">
        <v>24</v>
      </c>
      <c r="J12" s="10" t="s">
        <v>23</v>
      </c>
      <c r="K12" s="10" t="s">
        <v>23</v>
      </c>
      <c r="L12" s="10" t="s">
        <v>24</v>
      </c>
      <c r="M12" s="10" t="s">
        <v>24</v>
      </c>
      <c r="N12" s="10" t="s">
        <v>23</v>
      </c>
      <c r="O12" s="10" t="s">
        <v>23</v>
      </c>
      <c r="P12" s="10" t="s">
        <v>23</v>
      </c>
      <c r="R12" s="6"/>
      <c r="S12" s="6"/>
    </row>
    <row r="13" spans="1:23" ht="30" x14ac:dyDescent="0.25">
      <c r="A13" s="7" t="s">
        <v>72</v>
      </c>
      <c r="B13" s="7" t="s">
        <v>29</v>
      </c>
      <c r="C13" s="7">
        <v>12</v>
      </c>
      <c r="D13" s="8" t="s">
        <v>8</v>
      </c>
      <c r="E13" s="7">
        <v>0.97</v>
      </c>
      <c r="F13" s="9"/>
      <c r="G13" s="7"/>
      <c r="H13" s="9"/>
      <c r="I13" s="9"/>
      <c r="J13" s="9"/>
      <c r="K13" s="9"/>
      <c r="L13" s="9"/>
      <c r="M13" s="9"/>
      <c r="N13" s="9"/>
      <c r="O13" s="9"/>
      <c r="P13" s="9"/>
      <c r="R13" s="6"/>
      <c r="S13" s="6"/>
    </row>
    <row r="14" spans="1:23" ht="30" x14ac:dyDescent="0.25">
      <c r="A14" s="7" t="s">
        <v>71</v>
      </c>
      <c r="B14" s="7" t="s">
        <v>27</v>
      </c>
      <c r="C14" s="7">
        <v>13</v>
      </c>
      <c r="D14" s="8" t="s">
        <v>6</v>
      </c>
      <c r="E14" s="7">
        <v>1</v>
      </c>
      <c r="F14" s="9"/>
      <c r="G14" s="7" t="s">
        <v>22</v>
      </c>
      <c r="H14" s="7" t="s">
        <v>23</v>
      </c>
      <c r="I14" s="7" t="s">
        <v>23</v>
      </c>
      <c r="J14" s="7" t="s">
        <v>23</v>
      </c>
      <c r="K14" s="7" t="s">
        <v>23</v>
      </c>
      <c r="L14" s="7" t="s">
        <v>24</v>
      </c>
      <c r="M14" s="7" t="s">
        <v>24</v>
      </c>
      <c r="N14" s="7" t="s">
        <v>23</v>
      </c>
      <c r="O14" s="7" t="s">
        <v>23</v>
      </c>
      <c r="P14" s="7" t="s">
        <v>23</v>
      </c>
      <c r="R14" s="6"/>
      <c r="S14" s="6"/>
    </row>
    <row r="15" spans="1:23" x14ac:dyDescent="0.25">
      <c r="A15" s="6"/>
      <c r="R15" s="6"/>
      <c r="S15" s="6"/>
    </row>
    <row r="16" spans="1:23" x14ac:dyDescent="0.25">
      <c r="A16" s="6"/>
      <c r="G16" s="6"/>
      <c r="H16" s="6"/>
      <c r="I16" s="6"/>
      <c r="J16" s="6"/>
      <c r="K16" s="6"/>
      <c r="L16" s="6"/>
      <c r="M16" s="6"/>
      <c r="N16" s="6"/>
      <c r="O16" s="6"/>
      <c r="P16" s="6"/>
      <c r="R16" s="6"/>
      <c r="S16" s="6"/>
    </row>
    <row r="17" spans="1:19" x14ac:dyDescent="0.25">
      <c r="A17" s="6"/>
      <c r="G17" s="6"/>
      <c r="H17" s="6"/>
      <c r="I17" s="6"/>
      <c r="J17" s="6"/>
      <c r="K17" s="6"/>
      <c r="L17" s="6"/>
      <c r="M17" s="6"/>
      <c r="N17" s="6"/>
      <c r="O17" s="6"/>
      <c r="P17" s="6"/>
      <c r="R17" s="6"/>
      <c r="S17" s="6"/>
    </row>
    <row r="18" spans="1:19" x14ac:dyDescent="0.25">
      <c r="A18" s="6"/>
      <c r="G18" s="6"/>
      <c r="H18" s="6"/>
      <c r="I18" s="6"/>
      <c r="J18" s="6"/>
      <c r="K18" s="6"/>
      <c r="L18" s="6"/>
      <c r="M18" s="6"/>
      <c r="N18" s="6"/>
      <c r="O18" s="6"/>
      <c r="P18" s="6"/>
      <c r="R18" s="6"/>
      <c r="S18" s="6"/>
    </row>
    <row r="19" spans="1:19" x14ac:dyDescent="0.25">
      <c r="A19" s="6"/>
      <c r="G19" s="6"/>
      <c r="H19" s="6"/>
      <c r="I19" s="6"/>
      <c r="J19" s="6"/>
      <c r="K19" s="6"/>
      <c r="L19" s="6"/>
      <c r="M19" s="6"/>
      <c r="N19" s="6"/>
      <c r="O19" s="6"/>
      <c r="P19" s="6"/>
      <c r="R19" s="6"/>
      <c r="S19" s="6"/>
    </row>
    <row r="20" spans="1:19" x14ac:dyDescent="0.25">
      <c r="A20" s="6"/>
      <c r="G20" s="6"/>
      <c r="H20" s="6"/>
      <c r="I20" s="6"/>
      <c r="J20" s="6"/>
      <c r="K20" s="6"/>
      <c r="L20" s="6"/>
      <c r="M20" s="6"/>
      <c r="N20" s="6"/>
      <c r="O20" s="6"/>
      <c r="P20" s="6"/>
      <c r="R20" s="6"/>
      <c r="S20" s="6"/>
    </row>
    <row r="21" spans="1:19" x14ac:dyDescent="0.25">
      <c r="A21" s="6"/>
      <c r="G21" s="6"/>
      <c r="H21" s="6"/>
      <c r="I21" s="6"/>
      <c r="J21" s="6"/>
      <c r="K21" s="6"/>
      <c r="L21" s="6"/>
      <c r="M21" s="6"/>
      <c r="N21" s="6"/>
      <c r="O21" s="6"/>
      <c r="P21" s="6"/>
      <c r="R21" s="6"/>
      <c r="S21" s="6"/>
    </row>
    <row r="22" spans="1:19" x14ac:dyDescent="0.25">
      <c r="A22" s="6"/>
      <c r="G22" s="6"/>
      <c r="H22" s="6"/>
      <c r="I22" s="6"/>
      <c r="J22" s="6"/>
      <c r="K22" s="6"/>
      <c r="L22" s="6"/>
      <c r="M22" s="6"/>
      <c r="N22" s="6"/>
      <c r="O22" s="6"/>
      <c r="P22" s="6"/>
      <c r="R22" s="6"/>
      <c r="S22" s="6"/>
    </row>
    <row r="23" spans="1:19" x14ac:dyDescent="0.25">
      <c r="A23" s="6"/>
      <c r="G23" s="6"/>
      <c r="H23" s="6"/>
      <c r="I23" s="6"/>
      <c r="J23" s="6"/>
      <c r="K23" s="6"/>
      <c r="L23" s="6"/>
      <c r="M23" s="6"/>
      <c r="N23" s="6"/>
      <c r="O23" s="6"/>
      <c r="P23" s="6"/>
      <c r="R23" s="6"/>
      <c r="S23" s="6"/>
    </row>
    <row r="24" spans="1:19" x14ac:dyDescent="0.25">
      <c r="A24" s="6"/>
      <c r="G24" s="6"/>
      <c r="H24" s="6"/>
      <c r="I24" s="6"/>
      <c r="J24" s="6"/>
      <c r="K24" s="6"/>
      <c r="L24" s="6"/>
      <c r="M24" s="6"/>
      <c r="N24" s="6"/>
      <c r="O24" s="6"/>
      <c r="P24" s="6"/>
      <c r="R24" s="6"/>
      <c r="S24" s="6"/>
    </row>
    <row r="25" spans="1:19" x14ac:dyDescent="0.25">
      <c r="A25" s="6"/>
      <c r="G25" s="6"/>
      <c r="H25" s="6"/>
      <c r="I25" s="6"/>
      <c r="J25" s="6"/>
      <c r="K25" s="6"/>
      <c r="L25" s="6"/>
      <c r="M25" s="6"/>
      <c r="N25" s="6"/>
      <c r="O25" s="6"/>
      <c r="P25" s="6"/>
      <c r="R25" s="6"/>
      <c r="S25" s="6"/>
    </row>
    <row r="26" spans="1:19" x14ac:dyDescent="0.25">
      <c r="A26" s="6"/>
      <c r="G26" s="6"/>
      <c r="H26" s="6"/>
      <c r="I26" s="6"/>
      <c r="J26" s="6"/>
      <c r="K26" s="6"/>
      <c r="L26" s="6"/>
      <c r="M26" s="6"/>
      <c r="N26" s="6"/>
      <c r="O26" s="6"/>
      <c r="P26" s="6"/>
      <c r="R26" s="6"/>
      <c r="S26" s="6"/>
    </row>
    <row r="27" spans="1:19" x14ac:dyDescent="0.25">
      <c r="A27" s="6"/>
      <c r="G27" s="6"/>
      <c r="H27" s="6"/>
      <c r="I27" s="6"/>
      <c r="J27" s="6"/>
      <c r="K27" s="6"/>
      <c r="L27" s="6"/>
      <c r="M27" s="6"/>
      <c r="N27" s="6"/>
      <c r="O27" s="6"/>
      <c r="P27" s="6"/>
      <c r="R27" s="6"/>
      <c r="S27" s="6"/>
    </row>
    <row r="28" spans="1:19" x14ac:dyDescent="0.25">
      <c r="A28" s="6"/>
      <c r="G28" s="6"/>
      <c r="H28" s="6"/>
      <c r="I28" s="6"/>
      <c r="J28" s="6"/>
      <c r="K28" s="6"/>
      <c r="L28" s="6"/>
      <c r="M28" s="6"/>
      <c r="N28" s="6"/>
      <c r="O28" s="6"/>
      <c r="P28" s="6"/>
      <c r="R28" s="6"/>
      <c r="S28" s="6"/>
    </row>
    <row r="29" spans="1:19" x14ac:dyDescent="0.25">
      <c r="A29" s="6"/>
      <c r="G29" s="6"/>
      <c r="H29" s="6"/>
      <c r="I29" s="6"/>
      <c r="J29" s="6"/>
      <c r="K29" s="6"/>
      <c r="L29" s="6"/>
      <c r="M29" s="6"/>
      <c r="N29" s="6"/>
      <c r="O29" s="6"/>
      <c r="P29" s="6"/>
      <c r="R29" s="6"/>
      <c r="S29" s="6"/>
    </row>
    <row r="30" spans="1:19" x14ac:dyDescent="0.25">
      <c r="A30" s="6"/>
      <c r="G30" s="6"/>
      <c r="H30" s="6"/>
      <c r="I30" s="6"/>
      <c r="J30" s="6"/>
      <c r="K30" s="6"/>
      <c r="L30" s="6"/>
      <c r="M30" s="6"/>
      <c r="N30" s="6"/>
      <c r="O30" s="6"/>
      <c r="P30" s="6"/>
      <c r="R30" s="6"/>
      <c r="S30" s="6"/>
    </row>
    <row r="31" spans="1:19" x14ac:dyDescent="0.25">
      <c r="A31" s="6"/>
      <c r="G31" s="6"/>
      <c r="H31" s="6"/>
      <c r="I31" s="6"/>
      <c r="J31" s="6"/>
      <c r="K31" s="6"/>
      <c r="L31" s="6"/>
      <c r="M31" s="6"/>
      <c r="N31" s="6"/>
      <c r="O31" s="6"/>
      <c r="P31" s="6"/>
      <c r="R31" s="6"/>
      <c r="S31" s="6"/>
    </row>
    <row r="32" spans="1:19" x14ac:dyDescent="0.25">
      <c r="A32" s="6"/>
      <c r="G32" s="6"/>
      <c r="H32" s="6"/>
      <c r="I32" s="6"/>
      <c r="J32" s="6"/>
      <c r="K32" s="6"/>
      <c r="L32" s="6"/>
      <c r="M32" s="6"/>
      <c r="N32" s="6"/>
      <c r="O32" s="6"/>
      <c r="P32" s="6"/>
      <c r="R32" s="6"/>
      <c r="S32" s="6"/>
    </row>
    <row r="33" spans="1:19" x14ac:dyDescent="0.25">
      <c r="A33" s="6"/>
      <c r="G33" s="6"/>
      <c r="H33" s="6"/>
      <c r="I33" s="6"/>
      <c r="J33" s="6"/>
      <c r="K33" s="6"/>
      <c r="L33" s="6"/>
      <c r="M33" s="6"/>
      <c r="N33" s="6"/>
      <c r="O33" s="6"/>
      <c r="P33" s="6"/>
      <c r="R33" s="6"/>
      <c r="S33" s="6"/>
    </row>
    <row r="34" spans="1:19" x14ac:dyDescent="0.25">
      <c r="A34" s="6"/>
      <c r="G34" s="6"/>
      <c r="H34" s="6"/>
      <c r="I34" s="6"/>
      <c r="J34" s="6"/>
      <c r="K34" s="6"/>
      <c r="L34" s="6"/>
      <c r="M34" s="6"/>
      <c r="N34" s="6"/>
      <c r="O34" s="6"/>
      <c r="P34" s="6"/>
      <c r="R34" s="6"/>
      <c r="S34" s="6"/>
    </row>
    <row r="35" spans="1:19" x14ac:dyDescent="0.25">
      <c r="A35" s="6"/>
      <c r="G35" s="6"/>
      <c r="H35" s="6"/>
      <c r="I35" s="6"/>
      <c r="J35" s="6"/>
      <c r="K35" s="6"/>
      <c r="L35" s="6"/>
      <c r="M35" s="6"/>
      <c r="N35" s="6"/>
      <c r="O35" s="6"/>
      <c r="P35" s="6"/>
      <c r="R35" s="6"/>
      <c r="S35" s="6"/>
    </row>
    <row r="36" spans="1:19" x14ac:dyDescent="0.25">
      <c r="G36" s="6"/>
      <c r="H36" s="6"/>
      <c r="I36" s="6"/>
      <c r="J36" s="6"/>
      <c r="K36" s="6"/>
      <c r="L36" s="6"/>
      <c r="M36" s="6"/>
      <c r="N36" s="6"/>
      <c r="O36" s="6"/>
      <c r="P36" s="6"/>
      <c r="R36" s="6"/>
      <c r="S36" s="6"/>
    </row>
    <row r="37" spans="1:19" x14ac:dyDescent="0.25">
      <c r="G37" s="6"/>
      <c r="H37" s="6"/>
      <c r="I37" s="6"/>
      <c r="J37" s="6"/>
      <c r="K37" s="6"/>
      <c r="L37" s="6"/>
      <c r="M37" s="6"/>
      <c r="N37" s="6"/>
      <c r="O37" s="6"/>
      <c r="P37" s="6"/>
      <c r="R37" s="6"/>
      <c r="S37" s="6"/>
    </row>
  </sheetData>
  <autoFilter ref="A1:P37">
    <sortState ref="A2:P37">
      <sortCondition ref="C1:C37"/>
    </sortState>
  </autoFilter>
  <pageMargins left="0.11811023622047245" right="0.11811023622047245" top="0.78740157480314965" bottom="0.78740157480314965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E11" sqref="E11"/>
    </sheetView>
  </sheetViews>
  <sheetFormatPr baseColWidth="10" defaultRowHeight="15" x14ac:dyDescent="0.25"/>
  <sheetData>
    <row r="2" spans="1:6" x14ac:dyDescent="0.25">
      <c r="A2" t="s">
        <v>25</v>
      </c>
      <c r="D2">
        <v>30</v>
      </c>
      <c r="E2" t="s">
        <v>16</v>
      </c>
    </row>
    <row r="3" spans="1:6" x14ac:dyDescent="0.25">
      <c r="D3" t="s">
        <v>196</v>
      </c>
      <c r="E3">
        <v>122</v>
      </c>
    </row>
    <row r="4" spans="1:6" x14ac:dyDescent="0.25">
      <c r="A4" t="s">
        <v>195</v>
      </c>
      <c r="D4">
        <v>342</v>
      </c>
      <c r="E4">
        <v>352</v>
      </c>
      <c r="F4">
        <f>+E4-D4</f>
        <v>10</v>
      </c>
    </row>
    <row r="5" spans="1:6" x14ac:dyDescent="0.25">
      <c r="E5">
        <f>+F4/E4</f>
        <v>2.8409090909090908E-2</v>
      </c>
    </row>
    <row r="7" spans="1:6" x14ac:dyDescent="0.25">
      <c r="A7" t="s">
        <v>42</v>
      </c>
      <c r="D7">
        <v>320</v>
      </c>
      <c r="E7">
        <v>333</v>
      </c>
      <c r="F7">
        <f>+E7-D7</f>
        <v>13</v>
      </c>
    </row>
    <row r="8" spans="1:6" x14ac:dyDescent="0.25">
      <c r="E8">
        <f>+F7/E7</f>
        <v>3.903903903903904E-2</v>
      </c>
    </row>
    <row r="10" spans="1:6" x14ac:dyDescent="0.25">
      <c r="A10" t="s">
        <v>17</v>
      </c>
      <c r="D10">
        <v>344</v>
      </c>
      <c r="E10">
        <v>355</v>
      </c>
      <c r="F10">
        <f>+E10-D10</f>
        <v>11</v>
      </c>
    </row>
    <row r="11" spans="1:6" x14ac:dyDescent="0.25">
      <c r="E11">
        <f>+F10/E10</f>
        <v>3.0985915492957747E-2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Eingabe numerisch</vt:lpstr>
      <vt:lpstr>Eingabe alphabetisch</vt:lpstr>
      <vt:lpstr>BK</vt:lpstr>
      <vt:lpstr>BK_Rekorde</vt:lpstr>
      <vt:lpstr>Tanmeld</vt:lpstr>
      <vt:lpstr>BK (2)</vt:lpstr>
      <vt:lpstr>Tabelle1</vt:lpstr>
      <vt:lpstr>Tabelle2</vt:lpstr>
      <vt:lpstr>Tanmeld!Druckbereich</vt:lpstr>
      <vt:lpstr>'Eingabe alphabetisch'!Drucktitel</vt:lpstr>
      <vt:lpstr>'Eingabe numerisch'!Drucktitel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Leo</cp:lastModifiedBy>
  <cp:lastPrinted>2016-05-29T13:40:35Z</cp:lastPrinted>
  <dcterms:created xsi:type="dcterms:W3CDTF">2015-05-15T07:20:54Z</dcterms:created>
  <dcterms:modified xsi:type="dcterms:W3CDTF">2017-05-22T06:14:28Z</dcterms:modified>
</cp:coreProperties>
</file>